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BILLARD\LIGUE\FINANCES\"/>
    </mc:Choice>
  </mc:AlternateContent>
  <xr:revisionPtr revIDLastSave="0" documentId="13_ncr:1_{DE59BEC5-F71D-4B2A-AE7D-8AA7F757B9E1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défraiement" sheetId="4" r:id="rId1"/>
    <sheet name="ETR" sheetId="5" r:id="rId2"/>
    <sheet name="Equipe" sheetId="2" r:id="rId3"/>
    <sheet name="Dons" sheetId="3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4" i="4" l="1"/>
  <c r="D133" i="4"/>
  <c r="G133" i="4" s="1"/>
  <c r="D134" i="4"/>
  <c r="D132" i="4"/>
  <c r="F132" i="4" s="1"/>
  <c r="G132" i="4" l="1"/>
  <c r="F133" i="4"/>
  <c r="D141" i="4" l="1"/>
  <c r="C141" i="4" s="1"/>
  <c r="F141" i="4" s="1"/>
  <c r="D139" i="4"/>
  <c r="C139" i="4" s="1"/>
  <c r="D140" i="4"/>
  <c r="C140" i="4" s="1"/>
  <c r="E7" i="5"/>
  <c r="D142" i="4"/>
  <c r="E142" i="4" s="1"/>
  <c r="D143" i="4"/>
  <c r="E143" i="4" s="1"/>
  <c r="D144" i="4"/>
  <c r="E144" i="4" s="1"/>
  <c r="F140" i="4" l="1"/>
  <c r="G140" i="4"/>
  <c r="G139" i="4"/>
  <c r="F139" i="4"/>
  <c r="N9" i="2"/>
  <c r="N6" i="2" l="1"/>
  <c r="M11" i="2"/>
  <c r="M6" i="2"/>
  <c r="M13" i="2"/>
  <c r="E10" i="3"/>
  <c r="G10" i="3"/>
  <c r="H10" i="3"/>
  <c r="I10" i="3"/>
  <c r="E9" i="3"/>
  <c r="G9" i="3"/>
  <c r="H9" i="3"/>
  <c r="I9" i="3"/>
  <c r="L9" i="2"/>
  <c r="I9" i="2"/>
  <c r="F9" i="2"/>
  <c r="M9" i="2"/>
  <c r="D9" i="2"/>
  <c r="L8" i="2"/>
  <c r="I8" i="2"/>
  <c r="F8" i="2"/>
  <c r="M8" i="2"/>
  <c r="D8" i="2"/>
  <c r="L7" i="2"/>
  <c r="I7" i="2"/>
  <c r="F7" i="2"/>
  <c r="M7" i="2"/>
  <c r="D7" i="2"/>
  <c r="L6" i="2"/>
  <c r="I6" i="2"/>
  <c r="F6" i="2"/>
  <c r="D6" i="2"/>
  <c r="N8" i="2" l="1"/>
  <c r="N7" i="2"/>
</calcChain>
</file>

<file path=xl/sharedStrings.xml><?xml version="1.0" encoding="utf-8"?>
<sst xmlns="http://schemas.openxmlformats.org/spreadsheetml/2006/main" count="262" uniqueCount="213">
  <si>
    <t>LIGUE  DE  NORMANDIE  DE  BILLARD</t>
  </si>
  <si>
    <t>BAREME   DES   DEFRAIEMENTS</t>
  </si>
  <si>
    <t>D = 2(d)</t>
  </si>
  <si>
    <t>Joueur</t>
  </si>
  <si>
    <t>Le km</t>
  </si>
  <si>
    <t>0,23 €</t>
  </si>
  <si>
    <t>La nuitée</t>
  </si>
  <si>
    <t>38,11 €</t>
  </si>
  <si>
    <t>Le repas</t>
  </si>
  <si>
    <t>15,24 €</t>
  </si>
  <si>
    <t>INDEMNISATION  DES  ARBITRES</t>
  </si>
  <si>
    <t>D = 2(d')</t>
  </si>
  <si>
    <t>Distance indemnisée</t>
  </si>
  <si>
    <t>Les montants indiqués pour le remboursement des nuitées et des repas sont des montants maximum.</t>
  </si>
  <si>
    <t>En aucun cas, ils ne peuvent dépasser le total des justificatifs afférents à un même déplacement.</t>
  </si>
  <si>
    <t>La distance retenue, d ou d' , est celle retenue sur l'itinéraire conseillé par le site Michelin (www.michelin.com).</t>
  </si>
  <si>
    <t>avec Factures</t>
  </si>
  <si>
    <t>sans Facture</t>
  </si>
  <si>
    <t>La nuitée comprend l'hébergement et le petit déjeuner.</t>
  </si>
  <si>
    <t xml:space="preserve">Le montant total du remboursement est établi par la FFB, en tenant compte du nombre de nuitées et de repas susceptibles </t>
  </si>
  <si>
    <t xml:space="preserve">d'être pris durant toute la compétition. </t>
  </si>
  <si>
    <t>aux nuitées et/ou aux repas manquants.</t>
  </si>
  <si>
    <t xml:space="preserve">En cas de départ anticipé du joueur avant la fin des épreuves, le dernier tiers sera diminué du montant correspondant </t>
  </si>
  <si>
    <t>L'organisation et le coût du transport restent à la charge du jeune ou de son club.</t>
  </si>
  <si>
    <t>Arbitre / Dirigeant</t>
  </si>
  <si>
    <t>Aucun remboursement venant de la LNB.</t>
  </si>
  <si>
    <t>Exceptionnellement, les repas des membres du bureau et des invités peuvent être pris en charge par la LNB.</t>
  </si>
  <si>
    <t>Formation Joueur :</t>
  </si>
  <si>
    <t>Pour des raisons fiscales, aucun remboursement ne sera effectué sans ces documents</t>
  </si>
  <si>
    <t>La demande de remboursement doit être établie sur le formulaire de la LNB ( Fiche de défraiement ), dûment complété</t>
  </si>
  <si>
    <t>et accompagné des différentes factures et des justificatifs de déplacement (convocation, mandat, etc…)</t>
  </si>
  <si>
    <t xml:space="preserve">Lors des stages de Ligue celle-ci prend en charge les repas des stagiaires. </t>
  </si>
  <si>
    <t>DATE</t>
  </si>
  <si>
    <t xml:space="preserve">equipe recevante : </t>
  </si>
  <si>
    <t>rouen</t>
  </si>
  <si>
    <t>kms aller</t>
  </si>
  <si>
    <t>kms A/R</t>
  </si>
  <si>
    <t>€</t>
  </si>
  <si>
    <t>TOTAL</t>
  </si>
  <si>
    <t>REPAS</t>
  </si>
  <si>
    <t>HOTEL</t>
  </si>
  <si>
    <t>MONTANT</t>
  </si>
  <si>
    <t>reste</t>
  </si>
  <si>
    <t>annoeullin</t>
  </si>
  <si>
    <t>abof</t>
  </si>
  <si>
    <t>St Paul</t>
  </si>
  <si>
    <t>Rouen</t>
  </si>
  <si>
    <t>total</t>
  </si>
  <si>
    <t>nombre équipe</t>
  </si>
  <si>
    <t>Somme a verser par chaque équipe au club receveur</t>
  </si>
  <si>
    <t xml:space="preserve">Le club receveur reverse la somme en noir et gars à chaque club  </t>
  </si>
  <si>
    <t>&lt; à 100 km Aller-Retour 0,23 € du km (x n) Forfait : (n x 2) - 1 repas</t>
  </si>
  <si>
    <t>&gt; à 101 km Aller-Retour 0,23 € du km Forfait : (n – 1) nuits + [(n x 2) - 1 repas]</t>
  </si>
  <si>
    <t>&gt; à 401 km Aller-Retour 0,23 € du km Forfait : n nuits + [(n x 2) - 1 repas</t>
  </si>
  <si>
    <t>Défraiement Ligue</t>
  </si>
  <si>
    <t>€/kms</t>
  </si>
  <si>
    <t>nbr kms</t>
  </si>
  <si>
    <t xml:space="preserve">sur impots </t>
  </si>
  <si>
    <t>Ecart avec ligue</t>
  </si>
  <si>
    <t>pour 100 kms</t>
  </si>
  <si>
    <t>pour 1 kms</t>
  </si>
  <si>
    <t>Dons tarif 2020</t>
  </si>
  <si>
    <t>Dons tarif 2021</t>
  </si>
  <si>
    <t>Dans le cas d'un défraiement ligue, au point de vue comptable une dépense de 23 €</t>
  </si>
  <si>
    <t xml:space="preserve">Dans le cas d'un don, au point de vue comptable </t>
  </si>
  <si>
    <t xml:space="preserve"> --&gt; une dépense de 23 €</t>
  </si>
  <si>
    <t xml:space="preserve"> --&gt; une dépense de 31,90 €</t>
  </si>
  <si>
    <t>soit pour la ligue 0€</t>
  </si>
  <si>
    <t xml:space="preserve"> --&gt; une recette de 31,90 €</t>
  </si>
  <si>
    <t>a confirmer</t>
  </si>
  <si>
    <t>Barème kilométrique applicable aux frais engagés personnellement pour une activité bénévole</t>
  </si>
  <si>
    <t>dans le cadre d’un abandon de frais</t>
  </si>
  <si>
    <t>type de véhicule</t>
  </si>
  <si>
    <t>automobile</t>
  </si>
  <si>
    <t>vélomoteur scooter motos</t>
  </si>
  <si>
    <t>par KM parcouru</t>
  </si>
  <si>
    <t>Défraiement des compétiteurs</t>
  </si>
  <si>
    <t>INDEMNISATION  DES  DIRIGEANTS  ET ENCADRANTS DE  LIGUE</t>
  </si>
  <si>
    <t>Délégation officielle</t>
  </si>
  <si>
    <t>Intégralité des frais de route, suivant le tableau ci-dessus</t>
  </si>
  <si>
    <t>Ce barème est actualisé par l’administration fiscale, chaque année en avril.</t>
  </si>
  <si>
    <t xml:space="preserve">féminines et jeunes 1/3 pris par FFB </t>
  </si>
  <si>
    <t xml:space="preserve"> 1/3 pris par la LNB</t>
  </si>
  <si>
    <t>1/3 en charge par le club ou le joueur</t>
  </si>
  <si>
    <t>Séniors 1/3 pris par LNB</t>
  </si>
  <si>
    <t>2/3 pris par le club ou le joueur</t>
  </si>
  <si>
    <t>pour les finales de France</t>
  </si>
  <si>
    <t>Equipes "jeux de série" , 3 bandes et 5 quilles :</t>
  </si>
  <si>
    <t>D3-D4-D5 JDS et 3 Bandes :</t>
  </si>
  <si>
    <t>D2 5 Quilles</t>
  </si>
  <si>
    <t>Formation Directeur de jeu</t>
  </si>
  <si>
    <t>Qualité</t>
  </si>
  <si>
    <t>Durée en jours</t>
  </si>
  <si>
    <t>Nbre de trajets</t>
  </si>
  <si>
    <t>Barème kilometrique k</t>
  </si>
  <si>
    <t>Nuitées</t>
  </si>
  <si>
    <t>Repas</t>
  </si>
  <si>
    <t>Base fédérale</t>
  </si>
  <si>
    <t>Remboursement nuitées+repas maxi 33%</t>
  </si>
  <si>
    <t>k &lt; 101</t>
  </si>
  <si>
    <t>101&lt; k &lt;401</t>
  </si>
  <si>
    <t>k &gt;400</t>
  </si>
  <si>
    <t>Possibilité de faire un Don à la ligue</t>
  </si>
  <si>
    <t>* Etre dans le carré final</t>
  </si>
  <si>
    <t xml:space="preserve">Réunion du Comité Directeur </t>
  </si>
  <si>
    <t xml:space="preserve">Réunion de Commission </t>
  </si>
  <si>
    <t>Réunion en Assemblée Générale</t>
  </si>
  <si>
    <t>En cas de plusieurs personnes d'un même clubs il n'y a aura qu'un seul remboursement des kms et à partitr du club</t>
  </si>
  <si>
    <t>et accompagné des différentes factures et des justificatifs de déplacement (convocation, mandat, Accord par mail du BUREAU LNB etc…)</t>
  </si>
  <si>
    <t>Intégralité des frais limités aux bases de remboursement des encadrants + 10,00 € forfaitaire/jour + repas 20,00 € maxi</t>
  </si>
  <si>
    <t>Particularités des stages de jeunes (moins de 21 ans)  :</t>
  </si>
  <si>
    <r>
      <t>d</t>
    </r>
    <r>
      <rPr>
        <sz val="11"/>
        <rFont val="Times New Roman"/>
        <family val="1"/>
      </rPr>
      <t xml:space="preserve"> est la distance entre le domicile de l'arbitre (ou du dirigeant) et le lieu de la convocation.</t>
    </r>
  </si>
  <si>
    <r>
      <t xml:space="preserve">d' </t>
    </r>
    <r>
      <rPr>
        <sz val="11"/>
        <rFont val="Times New Roman"/>
        <family val="1"/>
      </rPr>
      <t>est la distance entre le club du licencié et le lieu de la compétition.</t>
    </r>
  </si>
  <si>
    <r>
      <t xml:space="preserve">Championne de France : forfait de </t>
    </r>
    <r>
      <rPr>
        <b/>
        <sz val="11"/>
        <rFont val="Times New Roman"/>
        <family val="1"/>
      </rPr>
      <t>300 €</t>
    </r>
  </si>
  <si>
    <r>
      <t xml:space="preserve">Finaliste championnat de France *: forfait de </t>
    </r>
    <r>
      <rPr>
        <b/>
        <sz val="11"/>
        <rFont val="Times New Roman"/>
        <family val="1"/>
      </rPr>
      <t>150 €</t>
    </r>
  </si>
  <si>
    <t>Formation CFA en dehors de la Ligue</t>
  </si>
  <si>
    <t xml:space="preserve">Dirigeant : CD Ligue </t>
  </si>
  <si>
    <t>Formation bénévoles DFI/ DFEC / arbitre Ligue</t>
  </si>
  <si>
    <t>Formation Arbitre régional et fédérale départemental Nous préconisons la prise en charge des frais par les CDB</t>
  </si>
  <si>
    <t>Formation CFA dans la ligue nous préconisons la prise en charge des frais par les clubs</t>
  </si>
  <si>
    <t>Formation CFA / DFI (si le club signe la convention Ecole de Billard sur 4 ans)</t>
  </si>
  <si>
    <t>Formation Arbitre départemental nous préconisons la prise en charge des frais par les CDB</t>
  </si>
  <si>
    <t>Prime forfaitaire de 400 € à conditions :</t>
  </si>
  <si>
    <t xml:space="preserve"> - Ecusson de la Région Normandie sur le polo ( en haut à droit)</t>
  </si>
  <si>
    <t xml:space="preserve"> - Photos et articles sur le site de la LNB et de la FFB</t>
  </si>
  <si>
    <t>AIDE ANNIVERSSAIRE DE CLUB</t>
  </si>
  <si>
    <t>10% du projet (sur justificatifs) (10% du prévisionnel versé en amont, régularisation après coup) capé à 1000 €</t>
  </si>
  <si>
    <t xml:space="preserve">l’événement doit être fait à l’extérieur du club ( salle des fêtes ou autre )  </t>
  </si>
  <si>
    <t>le club doit faire de la publicité ( flyers, presse locale, radio etc )</t>
  </si>
  <si>
    <t>le club doit envoyer des photos et articles pour les sites de la FFB et de la ligue</t>
  </si>
  <si>
    <t>La présence de joueurs de prestige et des démonstrations de billard.</t>
  </si>
  <si>
    <t>Les conditions à remplir :</t>
  </si>
  <si>
    <t>Les clubs pour fêter leur  50 ans peuvent demander une aide de la Ligue qui sera de :</t>
  </si>
  <si>
    <t xml:space="preserve">modalité prise en charge jeunes en centre d’entraînement </t>
  </si>
  <si>
    <t xml:space="preserve">La ligue prend en charge le repas de l'enfant et de l'accompagnateur, les kilomètres, et le dédommagement </t>
  </si>
  <si>
    <t xml:space="preserve">détection de jeunes potentiels (jusqu'à 21 ans) </t>
  </si>
  <si>
    <t>En cas de détection d’un jeune à potentiel dans un club, la ligue prendra à sa charge à hauteur de 50% les frais</t>
  </si>
  <si>
    <t xml:space="preserve"> de formation payés par le club, capé à 250 € / an, sur présentation de justificatifs. </t>
  </si>
  <si>
    <t>Le club doit demander au préalable l’accord de la Ligue avant d’engager des frais.</t>
  </si>
  <si>
    <t>L'accord de déclaré un jeune à potentiel doit être signifié par des personnes qualifiées en dehors du clubs</t>
  </si>
  <si>
    <t>AIDE NOUVEAU CLUB</t>
  </si>
  <si>
    <t xml:space="preserve"> - Rétrocession  à 100% des cotisations LNB sur la première année </t>
  </si>
  <si>
    <t xml:space="preserve"> - Rétrocession  à 50% des cotisations LNB sur la deuxième année </t>
  </si>
  <si>
    <t xml:space="preserve"> - aide pour l'achat des billards : 20% de la somme sur justificatifs, limité à 1000 € </t>
  </si>
  <si>
    <t xml:space="preserve"> - un bureau (président, secrétaire, trésorier)</t>
  </si>
  <si>
    <t xml:space="preserve"> - une salle disponible</t>
  </si>
  <si>
    <t xml:space="preserve"> - les statut déposés en préfecture et l'affiliation à la FFB</t>
  </si>
  <si>
    <t>BE ou Instructeur Fédéral</t>
  </si>
  <si>
    <t>DFI</t>
  </si>
  <si>
    <t xml:space="preserve">préconisation FFB </t>
  </si>
  <si>
    <t>25 €/ h + 11% la 1ére année</t>
  </si>
  <si>
    <t>27,75 € / h</t>
  </si>
  <si>
    <t>25 €/ h + 22 % à partir 2ème année</t>
  </si>
  <si>
    <t>30,5 € / h</t>
  </si>
  <si>
    <t>sportif</t>
  </si>
  <si>
    <t>CFA</t>
  </si>
  <si>
    <t>Formateur  Stage Sportif et Stage CFA :</t>
  </si>
  <si>
    <t>application du 1 /01 2022  au 31/07/2022 en test</t>
  </si>
  <si>
    <t>Nombre d'heures</t>
  </si>
  <si>
    <t>charges</t>
  </si>
  <si>
    <t>INDEMNISATION  DES  FORMATIONS SPORTIVES ET DE FORMATEUR</t>
  </si>
  <si>
    <t>EQUIPE NIVEAU EUROEEN</t>
  </si>
  <si>
    <t>Le défraiement du ou des repas et des kilomêtres en sus</t>
  </si>
  <si>
    <t xml:space="preserve">de l'instructeur (n° de SIRET obligatoire) sur une base </t>
  </si>
  <si>
    <t xml:space="preserve"> - pour un BE de 61 €/ h soit 305 € pour une journée de 5h</t>
  </si>
  <si>
    <t xml:space="preserve"> - pour le coordonateur 54,9 €/ h soit 274,5 € pour une  pour une journée de 5h</t>
  </si>
  <si>
    <t xml:space="preserve"> - pour un DFI de48,8  €/ h soit 244 € pour une journée de 5h</t>
  </si>
  <si>
    <t>BAREME DE L'ETR DE NORMANDIE</t>
  </si>
  <si>
    <t>Kilomêtre :</t>
  </si>
  <si>
    <t xml:space="preserve"> 0,23€/km</t>
  </si>
  <si>
    <t xml:space="preserve">Péage : </t>
  </si>
  <si>
    <t>Frais réels sur justificatifs</t>
  </si>
  <si>
    <t xml:space="preserve">Repas : </t>
  </si>
  <si>
    <t>Frais réels sur justificatifs avec un maximum à 17 €</t>
  </si>
  <si>
    <t>Nuitée :</t>
  </si>
  <si>
    <t>Frais réels sur justificatifs avec un maximum à 60 €</t>
  </si>
  <si>
    <t xml:space="preserve">demi journée </t>
  </si>
  <si>
    <t>diagnostic</t>
  </si>
  <si>
    <t>conseil assistance mise en place Ecole de billard</t>
  </si>
  <si>
    <t>assistance à une action de promotion</t>
  </si>
  <si>
    <t>préparation du plan annuel</t>
  </si>
  <si>
    <t>réalisation du bilan d'activité</t>
  </si>
  <si>
    <t>dépenses</t>
  </si>
  <si>
    <t>recettes</t>
  </si>
  <si>
    <t>Subvention de la FFB</t>
  </si>
  <si>
    <t>Subvention Régionale</t>
  </si>
  <si>
    <t>Accroissement du nombre de licenciés</t>
  </si>
  <si>
    <t xml:space="preserve">Participation à un stage CFA 15 € par personne </t>
  </si>
  <si>
    <t>25 €/ h + 11% de charge la 1ére année</t>
  </si>
  <si>
    <t>25 €/ h + 22 % de charge à partir 2ème année</t>
  </si>
  <si>
    <t>Formateur Stage Sportif ou Stage CFA</t>
  </si>
  <si>
    <t>Les aides de la Ligue sont :</t>
  </si>
  <si>
    <t xml:space="preserve">La création de nouveaux clubs est une nécéssité en Normandie. </t>
  </si>
  <si>
    <t>frais réels</t>
  </si>
  <si>
    <t>Le montant du km remboursé est forfaitaire et inclut tous les frais annexes (parking, etc…) sauf les péages.</t>
  </si>
  <si>
    <t>Les péages d'autoroute</t>
  </si>
  <si>
    <t>Le montant du km remboursé est forfaitaire et inclut tous les frais annexes (parking, etc…) sauf les péages d'autoroute</t>
  </si>
  <si>
    <t>probatoire du 1 juin 2022 au 1er juin 2023</t>
  </si>
  <si>
    <t>entraineur de Ligue</t>
  </si>
  <si>
    <t>entraineur de club</t>
  </si>
  <si>
    <t>entraineur en formation</t>
  </si>
  <si>
    <t>Cout / heure BRUT</t>
  </si>
  <si>
    <t>cout horaire net</t>
  </si>
  <si>
    <t xml:space="preserve">coordonnateur / DECF </t>
  </si>
  <si>
    <t>Toutes demandes de défraiement reçues  1 mois après l'événement seront rejetées</t>
  </si>
  <si>
    <t>Ecole niveau 3</t>
  </si>
  <si>
    <t>Cout / heure</t>
  </si>
  <si>
    <t xml:space="preserve">coordonateur </t>
  </si>
  <si>
    <t>sans</t>
  </si>
  <si>
    <t>mise à jour 18/08/2022</t>
  </si>
  <si>
    <t>application du 1 /09/2022</t>
  </si>
  <si>
    <r>
      <t>forfait de</t>
    </r>
    <r>
      <rPr>
        <sz val="12"/>
        <color theme="1"/>
        <rFont val="Times New Roman"/>
        <family val="1"/>
      </rPr>
      <t xml:space="preserve"> 75 € p</t>
    </r>
    <r>
      <rPr>
        <sz val="12"/>
        <rFont val="Times New Roman"/>
        <family val="1"/>
      </rPr>
      <t xml:space="preserve">our </t>
    </r>
  </si>
  <si>
    <r>
      <t>forfait de</t>
    </r>
    <r>
      <rPr>
        <sz val="12"/>
        <color theme="1"/>
        <rFont val="Times New Roman"/>
        <family val="1"/>
      </rPr>
      <t xml:space="preserve"> 100 € p</t>
    </r>
    <r>
      <rPr>
        <sz val="12"/>
        <rFont val="Times New Roman"/>
        <family val="1"/>
      </rPr>
      <t xml:space="preserve">our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</si>
</sst>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#,##0\ &quot;€&quot;;[Red]\-#,##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[$-F800]dddd\,\ mmmm\ dd\,\ yyyy"/>
    <numFmt numFmtId="165" formatCode="#,##0.00\ &quot;€&quot;"/>
    <numFmt numFmtId="166" formatCode="#,##0.000\ &quot;€&quot;"/>
  </numFmts>
  <fonts count="34" x14ac:knownFonts="1">
    <font>
      <sz val="10"/>
      <name val="Arial"/>
    </font>
    <font>
      <sz val="10"/>
      <name val="Arial"/>
      <family val="2"/>
    </font>
    <font>
      <b/>
      <sz val="22"/>
      <name val="Times New Roman"/>
      <family val="1"/>
    </font>
    <font>
      <sz val="16"/>
      <name val="Times New Roman"/>
      <family val="1"/>
    </font>
    <font>
      <b/>
      <u/>
      <sz val="2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sz val="10"/>
      <name val="Times New Roman"/>
      <family val="1"/>
    </font>
    <font>
      <b/>
      <sz val="16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.5"/>
      <name val="Times New Roman"/>
      <family val="1"/>
    </font>
    <font>
      <sz val="10.5"/>
      <name val="Times New Roman"/>
      <family val="1"/>
    </font>
    <font>
      <sz val="15.5"/>
      <name val="Times New Roman"/>
      <family val="1"/>
    </font>
    <font>
      <i/>
      <sz val="11"/>
      <name val="Times New Roman"/>
      <family val="1"/>
    </font>
    <font>
      <sz val="18"/>
      <name val="Times New Roman"/>
      <family val="1"/>
    </font>
    <font>
      <b/>
      <u/>
      <sz val="11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color rgb="FF0070C0"/>
      <name val="Calibri"/>
      <family val="2"/>
      <scheme val="minor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4"/>
      <color rgb="FFFF0000"/>
      <name val="Times New Roman"/>
      <family val="1"/>
    </font>
    <font>
      <b/>
      <sz val="14"/>
      <name val="Times New Roman"/>
      <family val="1"/>
    </font>
    <font>
      <b/>
      <sz val="22"/>
      <color rgb="FFFF0000"/>
      <name val="Times New Roman"/>
      <family val="1"/>
    </font>
    <font>
      <sz val="10"/>
      <color rgb="FFFF0000"/>
      <name val="Arial"/>
      <family val="2"/>
    </font>
    <font>
      <strike/>
      <sz val="10"/>
      <name val="Times New Roman"/>
      <family val="1"/>
    </font>
    <font>
      <sz val="12"/>
      <color theme="1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1CC"/>
        <bgColor indexed="64"/>
      </patternFill>
    </fill>
    <fill>
      <patternFill patternType="solid">
        <fgColor rgb="FFE1EEDA"/>
        <bgColor indexed="64"/>
      </patternFill>
    </fill>
    <fill>
      <patternFill patternType="solid">
        <fgColor rgb="FFFBE3D5"/>
        <bgColor indexed="64"/>
      </patternFill>
    </fill>
    <fill>
      <patternFill patternType="solid">
        <fgColor rgb="FFD9E0F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FF00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/>
      <right style="medium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/>
      <bottom/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 style="thick">
        <color rgb="FF000000"/>
      </right>
      <top/>
      <bottom style="thick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1">
    <xf numFmtId="0" fontId="0" fillId="0" borderId="0" xfId="0"/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0" xfId="0" applyFont="1" applyAlignment="1">
      <alignment horizontal="center"/>
    </xf>
    <xf numFmtId="164" fontId="20" fillId="4" borderId="0" xfId="0" applyNumberFormat="1" applyFont="1" applyFill="1" applyAlignment="1">
      <alignment horizontal="center" vertical="center"/>
    </xf>
    <xf numFmtId="0" fontId="19" fillId="0" borderId="2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0" fillId="5" borderId="4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1" fillId="0" borderId="5" xfId="0" applyFont="1" applyBorder="1"/>
    <xf numFmtId="1" fontId="21" fillId="7" borderId="5" xfId="0" applyNumberFormat="1" applyFont="1" applyFill="1" applyBorder="1" applyAlignment="1">
      <alignment horizontal="center" vertical="center"/>
    </xf>
    <xf numFmtId="165" fontId="21" fillId="7" borderId="5" xfId="0" applyNumberFormat="1" applyFont="1" applyFill="1" applyBorder="1" applyAlignment="1">
      <alignment horizontal="center" vertical="center"/>
    </xf>
    <xf numFmtId="1" fontId="21" fillId="0" borderId="5" xfId="0" applyNumberFormat="1" applyFont="1" applyBorder="1" applyAlignment="1">
      <alignment horizontal="center" vertical="center"/>
    </xf>
    <xf numFmtId="2" fontId="21" fillId="7" borderId="5" xfId="0" applyNumberFormat="1" applyFont="1" applyFill="1" applyBorder="1" applyAlignment="1">
      <alignment horizontal="center" vertical="center"/>
    </xf>
    <xf numFmtId="165" fontId="22" fillId="7" borderId="5" xfId="0" applyNumberFormat="1" applyFont="1" applyFill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21" fillId="0" borderId="0" xfId="0" applyFont="1"/>
    <xf numFmtId="1" fontId="21" fillId="0" borderId="0" xfId="0" applyNumberFormat="1" applyFont="1" applyAlignment="1">
      <alignment horizontal="center" vertical="center"/>
    </xf>
    <xf numFmtId="165" fontId="21" fillId="0" borderId="0" xfId="0" applyNumberFormat="1" applyFont="1" applyAlignment="1">
      <alignment horizontal="center" vertical="center"/>
    </xf>
    <xf numFmtId="2" fontId="21" fillId="0" borderId="0" xfId="0" applyNumberFormat="1" applyFont="1" applyAlignment="1">
      <alignment horizontal="center" vertical="center"/>
    </xf>
    <xf numFmtId="165" fontId="21" fillId="0" borderId="0" xfId="0" applyNumberFormat="1" applyFont="1"/>
    <xf numFmtId="165" fontId="23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165" fontId="22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right"/>
    </xf>
    <xf numFmtId="165" fontId="24" fillId="0" borderId="0" xfId="0" applyNumberFormat="1" applyFont="1"/>
    <xf numFmtId="12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65" fontId="0" fillId="0" borderId="0" xfId="0" applyNumberFormat="1"/>
    <xf numFmtId="0" fontId="6" fillId="0" borderId="0" xfId="0" applyFont="1"/>
    <xf numFmtId="9" fontId="0" fillId="0" borderId="0" xfId="0" applyNumberFormat="1"/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7" fillId="0" borderId="25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7" fillId="9" borderId="28" xfId="0" applyFont="1" applyFill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 wrapText="1"/>
    </xf>
    <xf numFmtId="0" fontId="8" fillId="9" borderId="29" xfId="0" applyFont="1" applyFill="1" applyBorder="1" applyAlignment="1">
      <alignment horizontal="left" vertical="center" wrapText="1"/>
    </xf>
    <xf numFmtId="0" fontId="7" fillId="10" borderId="28" xfId="0" applyFont="1" applyFill="1" applyBorder="1" applyAlignment="1">
      <alignment horizontal="left" vertical="center" wrapText="1"/>
    </xf>
    <xf numFmtId="0" fontId="8" fillId="10" borderId="29" xfId="0" applyFont="1" applyFill="1" applyBorder="1" applyAlignment="1">
      <alignment horizontal="left" vertical="center" wrapText="1"/>
    </xf>
    <xf numFmtId="0" fontId="7" fillId="11" borderId="28" xfId="0" applyFont="1" applyFill="1" applyBorder="1" applyAlignment="1">
      <alignment horizontal="left" vertical="center" wrapText="1"/>
    </xf>
    <xf numFmtId="0" fontId="8" fillId="11" borderId="29" xfId="0" applyFont="1" applyFill="1" applyBorder="1" applyAlignment="1">
      <alignment horizontal="left" vertical="center" wrapText="1"/>
    </xf>
    <xf numFmtId="0" fontId="7" fillId="12" borderId="28" xfId="0" applyFont="1" applyFill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 wrapText="1"/>
    </xf>
    <xf numFmtId="0" fontId="8" fillId="12" borderId="25" xfId="0" applyFont="1" applyFill="1" applyBorder="1" applyAlignment="1">
      <alignment horizontal="left" vertical="center" wrapText="1"/>
    </xf>
    <xf numFmtId="0" fontId="8" fillId="0" borderId="0" xfId="0" applyFont="1"/>
    <xf numFmtId="0" fontId="7" fillId="0" borderId="0" xfId="0" applyFont="1"/>
    <xf numFmtId="0" fontId="10" fillId="0" borderId="5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 applyAlignment="1">
      <alignment horizontal="center"/>
    </xf>
    <xf numFmtId="0" fontId="11" fillId="0" borderId="7" xfId="0" applyFont="1" applyBorder="1"/>
    <xf numFmtId="0" fontId="12" fillId="0" borderId="8" xfId="0" applyFont="1" applyBorder="1" applyAlignment="1">
      <alignment horizontal="center"/>
    </xf>
    <xf numFmtId="0" fontId="11" fillId="0" borderId="9" xfId="0" applyFont="1" applyBorder="1"/>
    <xf numFmtId="6" fontId="12" fillId="0" borderId="10" xfId="0" applyNumberFormat="1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0" fillId="0" borderId="0" xfId="0" applyFont="1"/>
    <xf numFmtId="0" fontId="8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7" fillId="0" borderId="31" xfId="0" applyFont="1" applyBorder="1" applyAlignment="1">
      <alignment horizontal="left" vertical="center" wrapText="1"/>
    </xf>
    <xf numFmtId="0" fontId="13" fillId="0" borderId="32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left" vertical="center" wrapText="1"/>
    </xf>
    <xf numFmtId="0" fontId="14" fillId="0" borderId="32" xfId="0" applyFont="1" applyBorder="1" applyAlignment="1">
      <alignment horizontal="left" vertical="center" wrapText="1"/>
    </xf>
    <xf numFmtId="0" fontId="15" fillId="0" borderId="27" xfId="0" applyFont="1" applyBorder="1" applyAlignment="1">
      <alignment horizontal="left" vertical="center" wrapText="1"/>
    </xf>
    <xf numFmtId="0" fontId="16" fillId="0" borderId="25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 wrapText="1" indent="1"/>
    </xf>
    <xf numFmtId="0" fontId="7" fillId="0" borderId="25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left" vertical="center" wrapText="1"/>
    </xf>
    <xf numFmtId="8" fontId="7" fillId="0" borderId="25" xfId="0" applyNumberFormat="1" applyFont="1" applyBorder="1" applyAlignment="1">
      <alignment horizontal="center" vertical="center" wrapText="1"/>
    </xf>
    <xf numFmtId="9" fontId="7" fillId="0" borderId="25" xfId="0" applyNumberFormat="1" applyFont="1" applyBorder="1" applyAlignment="1">
      <alignment horizontal="center" vertical="center" wrapText="1"/>
    </xf>
    <xf numFmtId="0" fontId="25" fillId="9" borderId="28" xfId="0" applyFont="1" applyFill="1" applyBorder="1" applyAlignment="1">
      <alignment horizontal="center" vertical="center" wrapText="1"/>
    </xf>
    <xf numFmtId="8" fontId="26" fillId="9" borderId="28" xfId="0" applyNumberFormat="1" applyFont="1" applyFill="1" applyBorder="1" applyAlignment="1">
      <alignment horizontal="center" vertical="center" wrapText="1"/>
    </xf>
    <xf numFmtId="0" fontId="25" fillId="9" borderId="33" xfId="0" applyFont="1" applyFill="1" applyBorder="1" applyAlignment="1">
      <alignment horizontal="center" vertical="center" wrapText="1"/>
    </xf>
    <xf numFmtId="0" fontId="27" fillId="9" borderId="28" xfId="0" applyFont="1" applyFill="1" applyBorder="1" applyAlignment="1">
      <alignment horizontal="center" vertical="center" wrapText="1"/>
    </xf>
    <xf numFmtId="0" fontId="25" fillId="9" borderId="29" xfId="0" applyFont="1" applyFill="1" applyBorder="1" applyAlignment="1">
      <alignment horizontal="center" vertical="center" wrapText="1"/>
    </xf>
    <xf numFmtId="8" fontId="26" fillId="9" borderId="29" xfId="0" applyNumberFormat="1" applyFont="1" applyFill="1" applyBorder="1" applyAlignment="1">
      <alignment horizontal="center" vertical="center" wrapText="1"/>
    </xf>
    <xf numFmtId="0" fontId="25" fillId="9" borderId="34" xfId="0" applyFont="1" applyFill="1" applyBorder="1" applyAlignment="1">
      <alignment horizontal="center" vertical="center" wrapText="1"/>
    </xf>
    <xf numFmtId="0" fontId="25" fillId="10" borderId="28" xfId="0" applyFont="1" applyFill="1" applyBorder="1" applyAlignment="1">
      <alignment horizontal="center" vertical="center" wrapText="1"/>
    </xf>
    <xf numFmtId="8" fontId="26" fillId="10" borderId="28" xfId="0" applyNumberFormat="1" applyFont="1" applyFill="1" applyBorder="1" applyAlignment="1">
      <alignment horizontal="center" vertical="center" wrapText="1"/>
    </xf>
    <xf numFmtId="0" fontId="25" fillId="10" borderId="33" xfId="0" applyFont="1" applyFill="1" applyBorder="1" applyAlignment="1">
      <alignment horizontal="center" vertical="center" wrapText="1"/>
    </xf>
    <xf numFmtId="0" fontId="27" fillId="10" borderId="28" xfId="0" applyFont="1" applyFill="1" applyBorder="1" applyAlignment="1">
      <alignment horizontal="center" vertical="center" wrapText="1"/>
    </xf>
    <xf numFmtId="0" fontId="25" fillId="10" borderId="29" xfId="0" applyFont="1" applyFill="1" applyBorder="1" applyAlignment="1">
      <alignment horizontal="center" vertical="center" wrapText="1"/>
    </xf>
    <xf numFmtId="8" fontId="26" fillId="10" borderId="29" xfId="0" applyNumberFormat="1" applyFont="1" applyFill="1" applyBorder="1" applyAlignment="1">
      <alignment horizontal="center" vertical="center" wrapText="1"/>
    </xf>
    <xf numFmtId="0" fontId="25" fillId="10" borderId="34" xfId="0" applyFont="1" applyFill="1" applyBorder="1" applyAlignment="1">
      <alignment horizontal="center" vertical="center" wrapText="1"/>
    </xf>
    <xf numFmtId="0" fontId="25" fillId="11" borderId="28" xfId="0" applyFont="1" applyFill="1" applyBorder="1" applyAlignment="1">
      <alignment horizontal="center" vertical="center" wrapText="1"/>
    </xf>
    <xf numFmtId="8" fontId="26" fillId="11" borderId="28" xfId="0" applyNumberFormat="1" applyFont="1" applyFill="1" applyBorder="1" applyAlignment="1">
      <alignment horizontal="center" vertical="center" wrapText="1"/>
    </xf>
    <xf numFmtId="0" fontId="25" fillId="11" borderId="33" xfId="0" applyFont="1" applyFill="1" applyBorder="1" applyAlignment="1">
      <alignment horizontal="center" vertical="center" wrapText="1"/>
    </xf>
    <xf numFmtId="0" fontId="27" fillId="11" borderId="28" xfId="0" applyFont="1" applyFill="1" applyBorder="1" applyAlignment="1">
      <alignment horizontal="center" vertical="center" wrapText="1"/>
    </xf>
    <xf numFmtId="0" fontId="25" fillId="11" borderId="29" xfId="0" applyFont="1" applyFill="1" applyBorder="1" applyAlignment="1">
      <alignment horizontal="center" vertical="center" wrapText="1"/>
    </xf>
    <xf numFmtId="8" fontId="26" fillId="11" borderId="29" xfId="0" applyNumberFormat="1" applyFont="1" applyFill="1" applyBorder="1" applyAlignment="1">
      <alignment horizontal="center" vertical="center" wrapText="1"/>
    </xf>
    <xf numFmtId="0" fontId="25" fillId="11" borderId="34" xfId="0" applyFont="1" applyFill="1" applyBorder="1" applyAlignment="1">
      <alignment horizontal="center" vertical="center" wrapText="1"/>
    </xf>
    <xf numFmtId="0" fontId="25" fillId="12" borderId="28" xfId="0" applyFont="1" applyFill="1" applyBorder="1" applyAlignment="1">
      <alignment horizontal="center" vertical="center" wrapText="1"/>
    </xf>
    <xf numFmtId="8" fontId="26" fillId="12" borderId="28" xfId="0" applyNumberFormat="1" applyFont="1" applyFill="1" applyBorder="1" applyAlignment="1">
      <alignment horizontal="center" vertical="center" wrapText="1"/>
    </xf>
    <xf numFmtId="0" fontId="25" fillId="12" borderId="33" xfId="0" applyFont="1" applyFill="1" applyBorder="1" applyAlignment="1">
      <alignment horizontal="center" vertical="center" wrapText="1"/>
    </xf>
    <xf numFmtId="0" fontId="27" fillId="12" borderId="28" xfId="0" applyFont="1" applyFill="1" applyBorder="1" applyAlignment="1">
      <alignment horizontal="center" vertical="center" wrapText="1"/>
    </xf>
    <xf numFmtId="0" fontId="25" fillId="12" borderId="25" xfId="0" applyFont="1" applyFill="1" applyBorder="1" applyAlignment="1">
      <alignment horizontal="center" vertical="center" wrapText="1"/>
    </xf>
    <xf numFmtId="8" fontId="26" fillId="12" borderId="25" xfId="0" applyNumberFormat="1" applyFont="1" applyFill="1" applyBorder="1" applyAlignment="1">
      <alignment horizontal="center" vertical="center" wrapText="1"/>
    </xf>
    <xf numFmtId="0" fontId="25" fillId="12" borderId="26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7" fillId="0" borderId="0" xfId="0" applyFont="1"/>
    <xf numFmtId="0" fontId="18" fillId="0" borderId="0" xfId="0" applyFont="1"/>
    <xf numFmtId="0" fontId="7" fillId="7" borderId="0" xfId="0" applyFont="1" applyFill="1"/>
    <xf numFmtId="0" fontId="12" fillId="7" borderId="0" xfId="0" applyFont="1" applyFill="1" applyAlignment="1">
      <alignment horizontal="center"/>
    </xf>
    <xf numFmtId="0" fontId="12" fillId="0" borderId="0" xfId="0" applyFont="1"/>
    <xf numFmtId="0" fontId="29" fillId="0" borderId="0" xfId="0" applyFont="1"/>
    <xf numFmtId="0" fontId="11" fillId="0" borderId="10" xfId="0" applyFont="1" applyBorder="1"/>
    <xf numFmtId="0" fontId="28" fillId="0" borderId="0" xfId="0" applyFont="1"/>
    <xf numFmtId="0" fontId="7" fillId="0" borderId="0" xfId="0" applyFont="1" applyAlignment="1">
      <alignment horizontal="center"/>
    </xf>
    <xf numFmtId="0" fontId="8" fillId="13" borderId="12" xfId="0" applyFont="1" applyFill="1" applyBorder="1"/>
    <xf numFmtId="0" fontId="9" fillId="13" borderId="12" xfId="0" applyFont="1" applyFill="1" applyBorder="1" applyAlignment="1">
      <alignment horizontal="center"/>
    </xf>
    <xf numFmtId="0" fontId="9" fillId="13" borderId="13" xfId="0" applyFont="1" applyFill="1" applyBorder="1" applyAlignment="1">
      <alignment horizontal="center"/>
    </xf>
    <xf numFmtId="0" fontId="8" fillId="13" borderId="14" xfId="0" applyFont="1" applyFill="1" applyBorder="1"/>
    <xf numFmtId="0" fontId="8" fillId="14" borderId="12" xfId="0" applyFont="1" applyFill="1" applyBorder="1"/>
    <xf numFmtId="0" fontId="9" fillId="14" borderId="12" xfId="0" applyFont="1" applyFill="1" applyBorder="1" applyAlignment="1">
      <alignment horizontal="center"/>
    </xf>
    <xf numFmtId="0" fontId="9" fillId="14" borderId="13" xfId="0" applyFont="1" applyFill="1" applyBorder="1" applyAlignment="1">
      <alignment horizontal="center"/>
    </xf>
    <xf numFmtId="0" fontId="8" fillId="14" borderId="14" xfId="0" applyFont="1" applyFill="1" applyBorder="1"/>
    <xf numFmtId="0" fontId="9" fillId="14" borderId="14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7" fillId="7" borderId="0" xfId="0" applyFont="1" applyFill="1" applyAlignment="1">
      <alignment horizontal="center"/>
    </xf>
    <xf numFmtId="0" fontId="7" fillId="0" borderId="3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13" borderId="12" xfId="0" applyFont="1" applyFill="1" applyBorder="1" applyAlignment="1">
      <alignment horizontal="center"/>
    </xf>
    <xf numFmtId="0" fontId="9" fillId="13" borderId="13" xfId="0" applyFont="1" applyFill="1" applyBorder="1" applyAlignment="1">
      <alignment horizontal="center"/>
    </xf>
    <xf numFmtId="0" fontId="9" fillId="13" borderId="14" xfId="0" applyFont="1" applyFill="1" applyBorder="1" applyAlignment="1">
      <alignment horizontal="center"/>
    </xf>
    <xf numFmtId="0" fontId="7" fillId="0" borderId="3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left" vertical="center" wrapText="1" indent="1"/>
    </xf>
    <xf numFmtId="0" fontId="3" fillId="6" borderId="12" xfId="0" applyFont="1" applyFill="1" applyBorder="1"/>
    <xf numFmtId="0" fontId="8" fillId="6" borderId="13" xfId="0" applyFont="1" applyFill="1" applyBorder="1"/>
    <xf numFmtId="0" fontId="8" fillId="6" borderId="14" xfId="0" applyFont="1" applyFill="1" applyBorder="1"/>
    <xf numFmtId="0" fontId="10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9" fillId="6" borderId="12" xfId="0" applyFont="1" applyFill="1" applyBorder="1" applyAlignment="1">
      <alignment horizontal="center"/>
    </xf>
    <xf numFmtId="0" fontId="9" fillId="6" borderId="13" xfId="0" applyFont="1" applyFill="1" applyBorder="1" applyAlignment="1">
      <alignment horizontal="center"/>
    </xf>
    <xf numFmtId="0" fontId="9" fillId="6" borderId="14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4" fillId="13" borderId="12" xfId="0" applyFont="1" applyFill="1" applyBorder="1" applyAlignment="1">
      <alignment horizontal="center"/>
    </xf>
    <xf numFmtId="0" fontId="4" fillId="13" borderId="13" xfId="0" applyFont="1" applyFill="1" applyBorder="1" applyAlignment="1">
      <alignment horizontal="center"/>
    </xf>
    <xf numFmtId="0" fontId="4" fillId="13" borderId="14" xfId="0" applyFont="1" applyFill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49" fontId="10" fillId="0" borderId="19" xfId="1" applyNumberFormat="1" applyFont="1" applyBorder="1" applyAlignment="1">
      <alignment horizontal="left" vertical="center"/>
    </xf>
    <xf numFmtId="0" fontId="8" fillId="0" borderId="20" xfId="0" applyFont="1" applyBorder="1"/>
    <xf numFmtId="0" fontId="8" fillId="0" borderId="21" xfId="0" applyFont="1" applyBorder="1"/>
    <xf numFmtId="0" fontId="8" fillId="0" borderId="22" xfId="0" applyFont="1" applyBorder="1"/>
    <xf numFmtId="0" fontId="8" fillId="0" borderId="23" xfId="0" applyFont="1" applyBorder="1"/>
    <xf numFmtId="0" fontId="8" fillId="0" borderId="24" xfId="0" applyFont="1" applyBorder="1"/>
    <xf numFmtId="0" fontId="30" fillId="0" borderId="3" xfId="0" applyFont="1" applyBorder="1" applyAlignment="1">
      <alignment horizontal="center"/>
    </xf>
    <xf numFmtId="0" fontId="31" fillId="0" borderId="3" xfId="0" applyFont="1" applyBorder="1" applyAlignment="1">
      <alignment horizontal="center"/>
    </xf>
    <xf numFmtId="164" fontId="20" fillId="4" borderId="12" xfId="0" applyNumberFormat="1" applyFont="1" applyFill="1" applyBorder="1" applyAlignment="1">
      <alignment horizontal="center" vertical="center"/>
    </xf>
    <xf numFmtId="164" fontId="20" fillId="4" borderId="13" xfId="0" applyNumberFormat="1" applyFont="1" applyFill="1" applyBorder="1" applyAlignment="1">
      <alignment horizontal="center" vertical="center"/>
    </xf>
    <xf numFmtId="164" fontId="20" fillId="4" borderId="14" xfId="0" applyNumberFormat="1" applyFont="1" applyFill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2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0" xfId="0" applyFont="1" applyAlignment="1">
      <alignment horizontal="center"/>
    </xf>
    <xf numFmtId="0" fontId="10" fillId="7" borderId="0" xfId="0" applyFont="1" applyFill="1"/>
    <xf numFmtId="9" fontId="7" fillId="7" borderId="0" xfId="0" applyNumberFormat="1" applyFont="1" applyFill="1" applyAlignment="1">
      <alignment horizontal="center"/>
    </xf>
    <xf numFmtId="0" fontId="11" fillId="0" borderId="11" xfId="0" applyFont="1" applyFill="1" applyBorder="1"/>
    <xf numFmtId="6" fontId="12" fillId="0" borderId="11" xfId="0" applyNumberFormat="1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8" fillId="15" borderId="0" xfId="0" applyFont="1" applyFill="1"/>
    <xf numFmtId="0" fontId="7" fillId="15" borderId="0" xfId="0" applyFont="1" applyFill="1"/>
    <xf numFmtId="0" fontId="7" fillId="15" borderId="0" xfId="0" applyFont="1" applyFill="1" applyAlignment="1">
      <alignment horizontal="center"/>
    </xf>
    <xf numFmtId="0" fontId="0" fillId="15" borderId="0" xfId="0" applyFill="1" applyAlignment="1">
      <alignment horizontal="center"/>
    </xf>
    <xf numFmtId="0" fontId="7" fillId="15" borderId="0" xfId="0" applyFont="1" applyFill="1" applyAlignment="1">
      <alignment horizontal="center"/>
    </xf>
    <xf numFmtId="0" fontId="10" fillId="15" borderId="0" xfId="0" applyFont="1" applyFill="1"/>
    <xf numFmtId="9" fontId="7" fillId="15" borderId="0" xfId="0" applyNumberFormat="1" applyFont="1" applyFill="1" applyAlignment="1">
      <alignment horizontal="center"/>
    </xf>
    <xf numFmtId="0" fontId="28" fillId="15" borderId="0" xfId="0" applyFont="1" applyFill="1"/>
    <xf numFmtId="0" fontId="8" fillId="15" borderId="0" xfId="0" applyFont="1" applyFill="1" applyAlignment="1">
      <alignment horizontal="center"/>
    </xf>
    <xf numFmtId="0" fontId="11" fillId="15" borderId="0" xfId="0" applyFont="1" applyFill="1"/>
    <xf numFmtId="0" fontId="11" fillId="7" borderId="0" xfId="0" applyFont="1" applyFill="1"/>
    <xf numFmtId="0" fontId="32" fillId="15" borderId="0" xfId="0" applyFont="1" applyFill="1"/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2"/>
  <sheetViews>
    <sheetView topLeftCell="A138" workbookViewId="0">
      <selection activeCell="A125" sqref="A125:G136"/>
    </sheetView>
  </sheetViews>
  <sheetFormatPr baseColWidth="10" defaultRowHeight="12.75" x14ac:dyDescent="0.2"/>
  <cols>
    <col min="1" max="1" width="34.140625" style="52" customWidth="1"/>
    <col min="2" max="2" width="18.7109375" style="52" customWidth="1"/>
    <col min="3" max="3" width="20.7109375" style="52" customWidth="1"/>
    <col min="4" max="4" width="14.85546875" style="52" customWidth="1"/>
    <col min="5" max="5" width="14.5703125" style="123" customWidth="1"/>
    <col min="6" max="6" width="11.42578125" style="52"/>
    <col min="7" max="7" width="18.7109375" style="52" customWidth="1"/>
    <col min="8" max="8" width="25.42578125" style="52" customWidth="1"/>
    <col min="9" max="16384" width="11.42578125" style="52"/>
  </cols>
  <sheetData>
    <row r="1" spans="1:8" ht="13.5" thickBot="1" x14ac:dyDescent="0.25"/>
    <row r="2" spans="1:8" ht="27.75" thickBot="1" x14ac:dyDescent="0.4">
      <c r="A2" s="145" t="s">
        <v>0</v>
      </c>
      <c r="B2" s="146"/>
      <c r="C2" s="146"/>
      <c r="D2" s="146"/>
      <c r="E2" s="146"/>
      <c r="F2" s="146"/>
      <c r="G2" s="146"/>
      <c r="H2" s="147"/>
    </row>
    <row r="3" spans="1:8" ht="27" x14ac:dyDescent="0.35">
      <c r="A3" s="159" t="s">
        <v>204</v>
      </c>
      <c r="B3" s="160"/>
      <c r="C3" s="160"/>
      <c r="D3" s="160"/>
      <c r="E3" s="160"/>
      <c r="F3" s="160"/>
      <c r="G3" s="160"/>
      <c r="H3" s="160"/>
    </row>
    <row r="4" spans="1:8" ht="27.75" thickBot="1" x14ac:dyDescent="0.4">
      <c r="A4" s="108" t="s">
        <v>209</v>
      </c>
      <c r="B4" s="2"/>
      <c r="C4" s="2"/>
      <c r="D4" s="2"/>
      <c r="E4" s="2"/>
      <c r="F4" s="2"/>
      <c r="G4" s="2"/>
      <c r="H4" s="2"/>
    </row>
    <row r="5" spans="1:8" ht="27.75" thickBot="1" x14ac:dyDescent="0.4">
      <c r="A5" s="2"/>
      <c r="B5" s="148" t="s">
        <v>1</v>
      </c>
      <c r="C5" s="149"/>
      <c r="D5" s="149"/>
      <c r="E5" s="149"/>
      <c r="F5" s="149"/>
      <c r="G5" s="150"/>
      <c r="H5" s="2"/>
    </row>
    <row r="6" spans="1:8" ht="27" customHeight="1" thickBot="1" x14ac:dyDescent="0.35">
      <c r="A6" s="1"/>
    </row>
    <row r="7" spans="1:8" ht="21" thickBot="1" x14ac:dyDescent="0.35">
      <c r="A7" s="127" t="s">
        <v>12</v>
      </c>
      <c r="B7" s="128"/>
      <c r="C7" s="129"/>
    </row>
    <row r="8" spans="1:8" ht="15" customHeight="1" x14ac:dyDescent="0.2"/>
    <row r="9" spans="1:8" s="53" customFormat="1" ht="14.25" customHeight="1" x14ac:dyDescent="0.25">
      <c r="A9" s="151" t="s">
        <v>24</v>
      </c>
      <c r="B9" s="151" t="s">
        <v>2</v>
      </c>
      <c r="C9" s="153" t="s">
        <v>111</v>
      </c>
      <c r="D9" s="154"/>
      <c r="E9" s="154"/>
      <c r="F9" s="154"/>
      <c r="G9" s="154"/>
      <c r="H9" s="155"/>
    </row>
    <row r="10" spans="1:8" s="53" customFormat="1" ht="14.25" customHeight="1" x14ac:dyDescent="0.25">
      <c r="A10" s="152"/>
      <c r="B10" s="152"/>
      <c r="C10" s="156"/>
      <c r="D10" s="157"/>
      <c r="E10" s="157"/>
      <c r="F10" s="157"/>
      <c r="G10" s="157"/>
      <c r="H10" s="158"/>
    </row>
    <row r="11" spans="1:8" s="53" customFormat="1" ht="28.5" customHeight="1" x14ac:dyDescent="0.25">
      <c r="A11" s="54" t="s">
        <v>3</v>
      </c>
      <c r="B11" s="54" t="s">
        <v>11</v>
      </c>
      <c r="C11" s="138" t="s">
        <v>112</v>
      </c>
      <c r="D11" s="139"/>
      <c r="E11" s="139"/>
      <c r="F11" s="139"/>
      <c r="G11" s="139"/>
      <c r="H11" s="140"/>
    </row>
    <row r="12" spans="1:8" s="53" customFormat="1" ht="15" customHeight="1" x14ac:dyDescent="0.25">
      <c r="E12" s="113"/>
    </row>
    <row r="13" spans="1:8" s="53" customFormat="1" ht="15" x14ac:dyDescent="0.25">
      <c r="A13" s="53" t="s">
        <v>15</v>
      </c>
      <c r="E13" s="113"/>
    </row>
    <row r="14" spans="1:8" ht="13.5" thickBot="1" x14ac:dyDescent="0.25"/>
    <row r="15" spans="1:8" ht="21" thickBot="1" x14ac:dyDescent="0.35">
      <c r="A15" s="141" t="s">
        <v>76</v>
      </c>
      <c r="B15" s="142"/>
      <c r="C15" s="143"/>
    </row>
    <row r="16" spans="1:8" ht="23.25" customHeight="1" x14ac:dyDescent="0.35">
      <c r="A16" s="105" t="s">
        <v>86</v>
      </c>
    </row>
    <row r="17" spans="1:14" ht="13.5" thickBot="1" x14ac:dyDescent="0.25"/>
    <row r="18" spans="1:14" s="53" customFormat="1" ht="16.5" thickBot="1" x14ac:dyDescent="0.3">
      <c r="A18" s="55"/>
      <c r="B18" s="56" t="s">
        <v>17</v>
      </c>
      <c r="C18" s="56" t="s">
        <v>16</v>
      </c>
      <c r="D18" s="52"/>
      <c r="E18" s="123"/>
      <c r="F18" s="52"/>
      <c r="G18" s="52"/>
      <c r="H18" s="52"/>
      <c r="I18" s="52"/>
      <c r="J18" s="52"/>
      <c r="K18" s="52"/>
      <c r="L18" s="52"/>
      <c r="M18" s="52"/>
      <c r="N18" s="52"/>
    </row>
    <row r="19" spans="1:14" s="53" customFormat="1" ht="15.75" x14ac:dyDescent="0.25">
      <c r="A19" s="57" t="s">
        <v>4</v>
      </c>
      <c r="B19" s="58" t="s">
        <v>5</v>
      </c>
      <c r="C19" s="58" t="s">
        <v>5</v>
      </c>
      <c r="D19" s="52"/>
      <c r="E19" s="123"/>
      <c r="F19" s="52"/>
      <c r="G19" s="52"/>
      <c r="H19" s="52"/>
      <c r="I19" s="52"/>
      <c r="J19" s="52"/>
      <c r="K19" s="52"/>
      <c r="L19" s="52"/>
      <c r="M19" s="52"/>
      <c r="N19" s="52"/>
    </row>
    <row r="20" spans="1:14" s="53" customFormat="1" ht="15.75" x14ac:dyDescent="0.25">
      <c r="A20" s="59" t="s">
        <v>6</v>
      </c>
      <c r="B20" s="60">
        <v>0</v>
      </c>
      <c r="C20" s="61" t="s">
        <v>7</v>
      </c>
      <c r="D20" s="52"/>
      <c r="E20" s="123"/>
      <c r="F20" s="52"/>
      <c r="G20" s="52"/>
      <c r="H20" s="52"/>
      <c r="I20" s="52"/>
      <c r="J20" s="52"/>
      <c r="K20" s="52"/>
      <c r="L20" s="52"/>
      <c r="M20" s="52"/>
      <c r="N20" s="52"/>
    </row>
    <row r="21" spans="1:14" s="53" customFormat="1" ht="15.75" x14ac:dyDescent="0.25">
      <c r="A21" s="111" t="s">
        <v>8</v>
      </c>
      <c r="B21" s="60">
        <v>0</v>
      </c>
      <c r="C21" s="61" t="s">
        <v>9</v>
      </c>
      <c r="D21" s="52"/>
      <c r="E21" s="123"/>
      <c r="F21" s="52"/>
      <c r="G21" s="52"/>
      <c r="H21" s="52"/>
      <c r="I21" s="52"/>
      <c r="J21" s="52"/>
      <c r="K21" s="52"/>
      <c r="L21" s="52"/>
    </row>
    <row r="22" spans="1:14" s="53" customFormat="1" ht="16.5" thickBot="1" x14ac:dyDescent="0.3">
      <c r="A22" s="172" t="s">
        <v>195</v>
      </c>
      <c r="B22" s="173">
        <v>0</v>
      </c>
      <c r="C22" s="174" t="s">
        <v>193</v>
      </c>
      <c r="D22" s="175" t="s">
        <v>197</v>
      </c>
      <c r="E22" s="176"/>
      <c r="F22" s="52"/>
      <c r="G22" s="52"/>
      <c r="H22" s="52"/>
      <c r="I22" s="52"/>
      <c r="J22" s="52"/>
      <c r="K22" s="52"/>
      <c r="L22" s="52"/>
    </row>
    <row r="23" spans="1:14" s="53" customFormat="1" ht="15" customHeight="1" x14ac:dyDescent="0.25">
      <c r="A23" s="177"/>
      <c r="B23" s="177"/>
      <c r="C23" s="177"/>
      <c r="D23" s="175"/>
      <c r="E23" s="176"/>
      <c r="F23" s="52"/>
      <c r="G23" s="52"/>
      <c r="H23" s="52"/>
      <c r="I23" s="52"/>
      <c r="J23" s="52"/>
      <c r="K23" s="52"/>
      <c r="L23" s="52"/>
    </row>
    <row r="24" spans="1:14" s="53" customFormat="1" ht="15" x14ac:dyDescent="0.25">
      <c r="A24" s="177" t="s">
        <v>18</v>
      </c>
      <c r="B24" s="177"/>
      <c r="C24" s="177"/>
      <c r="D24" s="177"/>
      <c r="E24" s="178"/>
    </row>
    <row r="25" spans="1:14" s="53" customFormat="1" ht="15" x14ac:dyDescent="0.25">
      <c r="A25" s="177" t="s">
        <v>194</v>
      </c>
      <c r="B25" s="177"/>
      <c r="C25" s="177"/>
      <c r="D25" s="177"/>
      <c r="E25" s="178"/>
    </row>
    <row r="26" spans="1:14" s="53" customFormat="1" ht="15" x14ac:dyDescent="0.25">
      <c r="A26" s="175" t="s">
        <v>197</v>
      </c>
      <c r="B26" s="177"/>
      <c r="C26" s="177"/>
      <c r="D26" s="177"/>
      <c r="E26" s="178"/>
    </row>
    <row r="27" spans="1:14" s="53" customFormat="1" ht="15" x14ac:dyDescent="0.25">
      <c r="A27" s="53" t="s">
        <v>13</v>
      </c>
      <c r="E27" s="113"/>
    </row>
    <row r="28" spans="1:14" s="53" customFormat="1" ht="15" x14ac:dyDescent="0.25">
      <c r="A28" s="53" t="s">
        <v>14</v>
      </c>
      <c r="E28" s="113"/>
    </row>
    <row r="29" spans="1:14" ht="15" customHeight="1" x14ac:dyDescent="0.2"/>
    <row r="30" spans="1:14" ht="14.25" x14ac:dyDescent="0.2">
      <c r="A30" s="62" t="s">
        <v>29</v>
      </c>
    </row>
    <row r="31" spans="1:14" ht="14.25" x14ac:dyDescent="0.2">
      <c r="A31" s="62" t="s">
        <v>30</v>
      </c>
    </row>
    <row r="32" spans="1:14" ht="15" x14ac:dyDescent="0.25">
      <c r="A32" s="53"/>
    </row>
    <row r="33" spans="1:9" s="63" customFormat="1" ht="21" customHeight="1" x14ac:dyDescent="0.2">
      <c r="A33" s="144" t="s">
        <v>28</v>
      </c>
      <c r="B33" s="144"/>
      <c r="C33" s="144"/>
      <c r="D33" s="144"/>
      <c r="E33" s="144"/>
      <c r="F33" s="144"/>
      <c r="G33" s="144"/>
      <c r="H33" s="144"/>
    </row>
    <row r="34" spans="1:9" s="63" customFormat="1" ht="21" customHeight="1" thickBot="1" x14ac:dyDescent="0.25">
      <c r="A34" s="64"/>
      <c r="B34" s="64"/>
      <c r="C34" s="64"/>
      <c r="D34" s="64"/>
      <c r="E34" s="64"/>
      <c r="F34" s="64"/>
      <c r="G34" s="64"/>
      <c r="H34" s="64"/>
    </row>
    <row r="35" spans="1:9" s="63" customFormat="1" ht="21" customHeight="1" thickTop="1" x14ac:dyDescent="0.2">
      <c r="A35" s="65"/>
      <c r="B35" s="66"/>
      <c r="C35" s="66"/>
      <c r="D35" s="130" t="s">
        <v>94</v>
      </c>
      <c r="E35" s="125"/>
      <c r="F35" s="67"/>
      <c r="G35" s="66"/>
      <c r="H35" s="68"/>
      <c r="I35" s="132" t="s">
        <v>93</v>
      </c>
    </row>
    <row r="36" spans="1:9" s="63" customFormat="1" ht="36" customHeight="1" thickBot="1" x14ac:dyDescent="0.25">
      <c r="A36" s="69"/>
      <c r="B36" s="70" t="s">
        <v>92</v>
      </c>
      <c r="C36" s="71" t="s">
        <v>93</v>
      </c>
      <c r="D36" s="131"/>
      <c r="E36" s="72" t="s">
        <v>95</v>
      </c>
      <c r="F36" s="72" t="s">
        <v>96</v>
      </c>
      <c r="G36" s="39" t="s">
        <v>97</v>
      </c>
      <c r="H36" s="72" t="s">
        <v>98</v>
      </c>
      <c r="I36" s="133"/>
    </row>
    <row r="37" spans="1:9" s="63" customFormat="1" ht="21" customHeight="1" thickTop="1" thickBot="1" x14ac:dyDescent="0.25">
      <c r="A37" s="73" t="s">
        <v>91</v>
      </c>
      <c r="B37" s="39"/>
      <c r="C37" s="39"/>
      <c r="D37" s="74">
        <v>0.23</v>
      </c>
      <c r="E37" s="74">
        <v>27.4</v>
      </c>
      <c r="F37" s="74">
        <v>13.7</v>
      </c>
      <c r="G37" s="75">
        <v>1</v>
      </c>
      <c r="H37" s="75">
        <v>0.33</v>
      </c>
      <c r="I37" s="40"/>
    </row>
    <row r="38" spans="1:9" s="63" customFormat="1" ht="21" customHeight="1" thickTop="1" x14ac:dyDescent="0.2">
      <c r="A38" s="41"/>
      <c r="B38" s="42"/>
      <c r="C38" s="76">
        <v>2</v>
      </c>
      <c r="D38" s="76" t="s">
        <v>99</v>
      </c>
      <c r="E38" s="76">
        <v>0</v>
      </c>
      <c r="F38" s="42"/>
      <c r="G38" s="77">
        <v>41.1</v>
      </c>
      <c r="H38" s="77">
        <v>13.56</v>
      </c>
      <c r="I38" s="78">
        <v>2</v>
      </c>
    </row>
    <row r="39" spans="1:9" s="63" customFormat="1" ht="21" customHeight="1" x14ac:dyDescent="0.2">
      <c r="A39" s="41"/>
      <c r="B39" s="79">
        <v>2</v>
      </c>
      <c r="C39" s="76">
        <v>1</v>
      </c>
      <c r="D39" s="76" t="s">
        <v>100</v>
      </c>
      <c r="E39" s="76">
        <v>1</v>
      </c>
      <c r="F39" s="76">
        <v>3</v>
      </c>
      <c r="G39" s="77">
        <v>68.5</v>
      </c>
      <c r="H39" s="77">
        <v>22.61</v>
      </c>
      <c r="I39" s="78">
        <v>1</v>
      </c>
    </row>
    <row r="40" spans="1:9" s="63" customFormat="1" ht="21" customHeight="1" thickBot="1" x14ac:dyDescent="0.25">
      <c r="A40" s="43"/>
      <c r="B40" s="44"/>
      <c r="C40" s="80">
        <v>1</v>
      </c>
      <c r="D40" s="80" t="s">
        <v>101</v>
      </c>
      <c r="E40" s="80">
        <v>2</v>
      </c>
      <c r="F40" s="44"/>
      <c r="G40" s="81">
        <v>95.9</v>
      </c>
      <c r="H40" s="81">
        <v>31.65</v>
      </c>
      <c r="I40" s="82">
        <v>1</v>
      </c>
    </row>
    <row r="41" spans="1:9" s="63" customFormat="1" ht="21" customHeight="1" x14ac:dyDescent="0.2">
      <c r="A41" s="41"/>
      <c r="B41" s="45"/>
      <c r="C41" s="83">
        <v>3</v>
      </c>
      <c r="D41" s="83" t="s">
        <v>99</v>
      </c>
      <c r="E41" s="83">
        <v>0</v>
      </c>
      <c r="F41" s="45"/>
      <c r="G41" s="84">
        <v>41.1</v>
      </c>
      <c r="H41" s="84">
        <v>13.56</v>
      </c>
      <c r="I41" s="85">
        <v>3</v>
      </c>
    </row>
    <row r="42" spans="1:9" s="63" customFormat="1" ht="21" customHeight="1" x14ac:dyDescent="0.2">
      <c r="A42" s="41"/>
      <c r="B42" s="86">
        <v>3</v>
      </c>
      <c r="C42" s="83">
        <v>1</v>
      </c>
      <c r="D42" s="83" t="s">
        <v>100</v>
      </c>
      <c r="E42" s="83">
        <v>2</v>
      </c>
      <c r="F42" s="83">
        <v>5</v>
      </c>
      <c r="G42" s="84">
        <v>123.3</v>
      </c>
      <c r="H42" s="84">
        <v>40.69</v>
      </c>
      <c r="I42" s="85">
        <v>1</v>
      </c>
    </row>
    <row r="43" spans="1:9" s="63" customFormat="1" ht="21" customHeight="1" thickBot="1" x14ac:dyDescent="0.25">
      <c r="A43" s="134" t="s">
        <v>3</v>
      </c>
      <c r="B43" s="46"/>
      <c r="C43" s="87">
        <v>1</v>
      </c>
      <c r="D43" s="87" t="s">
        <v>101</v>
      </c>
      <c r="E43" s="87">
        <v>3</v>
      </c>
      <c r="F43" s="46"/>
      <c r="G43" s="88">
        <v>150.69999999999999</v>
      </c>
      <c r="H43" s="88">
        <v>49.73</v>
      </c>
      <c r="I43" s="89">
        <v>1</v>
      </c>
    </row>
    <row r="44" spans="1:9" s="63" customFormat="1" ht="21" customHeight="1" x14ac:dyDescent="0.2">
      <c r="A44" s="134"/>
      <c r="B44" s="47"/>
      <c r="C44" s="90">
        <v>4</v>
      </c>
      <c r="D44" s="90" t="s">
        <v>99</v>
      </c>
      <c r="E44" s="90">
        <v>0</v>
      </c>
      <c r="F44" s="47"/>
      <c r="G44" s="91">
        <v>41.1</v>
      </c>
      <c r="H44" s="91">
        <v>13.56</v>
      </c>
      <c r="I44" s="92">
        <v>4</v>
      </c>
    </row>
    <row r="45" spans="1:9" s="63" customFormat="1" ht="21" customHeight="1" x14ac:dyDescent="0.2">
      <c r="A45" s="41"/>
      <c r="B45" s="93">
        <v>4</v>
      </c>
      <c r="C45" s="90">
        <v>1</v>
      </c>
      <c r="D45" s="90" t="s">
        <v>100</v>
      </c>
      <c r="E45" s="90">
        <v>3</v>
      </c>
      <c r="F45" s="90">
        <v>7</v>
      </c>
      <c r="G45" s="91">
        <v>178.1</v>
      </c>
      <c r="H45" s="91">
        <v>58.77</v>
      </c>
      <c r="I45" s="92">
        <v>1</v>
      </c>
    </row>
    <row r="46" spans="1:9" s="63" customFormat="1" ht="21" customHeight="1" thickBot="1" x14ac:dyDescent="0.25">
      <c r="A46" s="43"/>
      <c r="B46" s="48"/>
      <c r="C46" s="94">
        <v>1</v>
      </c>
      <c r="D46" s="94" t="s">
        <v>101</v>
      </c>
      <c r="E46" s="94">
        <v>4</v>
      </c>
      <c r="F46" s="48"/>
      <c r="G46" s="95">
        <v>205.5</v>
      </c>
      <c r="H46" s="95">
        <v>67.819999999999993</v>
      </c>
      <c r="I46" s="96">
        <v>1</v>
      </c>
    </row>
    <row r="47" spans="1:9" s="63" customFormat="1" ht="21" customHeight="1" x14ac:dyDescent="0.2">
      <c r="A47" s="41"/>
      <c r="B47" s="49"/>
      <c r="C47" s="97">
        <v>5</v>
      </c>
      <c r="D47" s="97" t="s">
        <v>99</v>
      </c>
      <c r="E47" s="97">
        <v>0</v>
      </c>
      <c r="F47" s="49"/>
      <c r="G47" s="98">
        <v>41.1</v>
      </c>
      <c r="H47" s="98">
        <v>13.56</v>
      </c>
      <c r="I47" s="99">
        <v>5</v>
      </c>
    </row>
    <row r="48" spans="1:9" s="63" customFormat="1" ht="21" customHeight="1" x14ac:dyDescent="0.2">
      <c r="A48" s="41"/>
      <c r="B48" s="100">
        <v>5</v>
      </c>
      <c r="C48" s="97">
        <v>1</v>
      </c>
      <c r="D48" s="97" t="s">
        <v>100</v>
      </c>
      <c r="E48" s="97">
        <v>4</v>
      </c>
      <c r="F48" s="97">
        <v>9</v>
      </c>
      <c r="G48" s="98">
        <v>232.9</v>
      </c>
      <c r="H48" s="98">
        <v>76.86</v>
      </c>
      <c r="I48" s="99">
        <v>1</v>
      </c>
    </row>
    <row r="49" spans="1:9" s="63" customFormat="1" ht="21" customHeight="1" thickBot="1" x14ac:dyDescent="0.25">
      <c r="A49" s="50"/>
      <c r="B49" s="51"/>
      <c r="C49" s="101">
        <v>1</v>
      </c>
      <c r="D49" s="101" t="s">
        <v>101</v>
      </c>
      <c r="E49" s="101">
        <v>5</v>
      </c>
      <c r="F49" s="51"/>
      <c r="G49" s="102">
        <v>260.3</v>
      </c>
      <c r="H49" s="102">
        <v>85.9</v>
      </c>
      <c r="I49" s="103">
        <v>1</v>
      </c>
    </row>
    <row r="50" spans="1:9" s="63" customFormat="1" ht="21" customHeight="1" thickTop="1" x14ac:dyDescent="0.2">
      <c r="A50" s="64"/>
      <c r="B50" s="64"/>
      <c r="C50" s="64"/>
      <c r="D50" s="64"/>
      <c r="E50" s="64"/>
      <c r="F50" s="64"/>
      <c r="G50" s="64"/>
      <c r="H50" s="64"/>
    </row>
    <row r="51" spans="1:9" s="63" customFormat="1" ht="21" customHeight="1" x14ac:dyDescent="0.2">
      <c r="A51" s="104" t="s">
        <v>81</v>
      </c>
      <c r="B51" s="64"/>
      <c r="C51" s="64" t="s">
        <v>82</v>
      </c>
      <c r="D51" s="104" t="s">
        <v>83</v>
      </c>
      <c r="E51" s="64"/>
      <c r="F51" s="64"/>
      <c r="G51" s="64"/>
      <c r="H51" s="64"/>
    </row>
    <row r="52" spans="1:9" s="63" customFormat="1" ht="21" customHeight="1" x14ac:dyDescent="0.2">
      <c r="A52" s="104" t="s">
        <v>84</v>
      </c>
      <c r="B52" s="104" t="s">
        <v>85</v>
      </c>
      <c r="C52" s="64"/>
      <c r="D52" s="64"/>
      <c r="E52" s="64"/>
      <c r="F52" s="64"/>
      <c r="G52" s="64"/>
      <c r="H52" s="64"/>
    </row>
    <row r="53" spans="1:9" s="63" customFormat="1" ht="21" customHeight="1" x14ac:dyDescent="0.2">
      <c r="A53" s="64"/>
      <c r="B53" s="64"/>
      <c r="C53" s="64"/>
      <c r="D53" s="64"/>
      <c r="E53" s="64"/>
      <c r="F53" s="64"/>
      <c r="G53" s="64"/>
      <c r="H53" s="64"/>
    </row>
    <row r="54" spans="1:9" s="63" customFormat="1" ht="21" customHeight="1" x14ac:dyDescent="0.25">
      <c r="A54" s="53" t="s">
        <v>19</v>
      </c>
      <c r="B54" s="64"/>
      <c r="C54" s="64"/>
      <c r="D54" s="64"/>
      <c r="E54" s="64"/>
      <c r="F54" s="64"/>
      <c r="G54" s="64"/>
      <c r="H54" s="64"/>
    </row>
    <row r="55" spans="1:9" s="63" customFormat="1" ht="21" customHeight="1" x14ac:dyDescent="0.25">
      <c r="A55" s="53" t="s">
        <v>20</v>
      </c>
      <c r="B55" s="64"/>
      <c r="C55" s="64"/>
      <c r="D55" s="64"/>
      <c r="E55" s="64"/>
      <c r="F55" s="64"/>
      <c r="G55" s="64"/>
      <c r="H55" s="64"/>
    </row>
    <row r="56" spans="1:9" s="63" customFormat="1" ht="21" customHeight="1" x14ac:dyDescent="0.25">
      <c r="A56" s="53" t="s">
        <v>22</v>
      </c>
      <c r="B56" s="64"/>
      <c r="C56" s="64"/>
      <c r="D56" s="64"/>
      <c r="E56" s="64"/>
      <c r="F56" s="64"/>
      <c r="G56" s="64"/>
      <c r="H56" s="64"/>
    </row>
    <row r="57" spans="1:9" s="63" customFormat="1" ht="21" customHeight="1" x14ac:dyDescent="0.25">
      <c r="A57" s="53" t="s">
        <v>21</v>
      </c>
      <c r="B57" s="64"/>
      <c r="C57" s="64"/>
      <c r="D57" s="64"/>
      <c r="E57" s="64"/>
      <c r="F57" s="64"/>
      <c r="G57" s="64"/>
      <c r="H57" s="64"/>
    </row>
    <row r="58" spans="1:9" s="63" customFormat="1" ht="21" customHeight="1" x14ac:dyDescent="0.2">
      <c r="A58" s="64"/>
      <c r="B58" s="64"/>
      <c r="C58" s="64"/>
      <c r="D58" s="64"/>
      <c r="E58" s="64"/>
      <c r="F58" s="64"/>
      <c r="G58" s="64"/>
      <c r="H58" s="64"/>
    </row>
    <row r="59" spans="1:9" s="63" customFormat="1" ht="21" customHeight="1" x14ac:dyDescent="0.25">
      <c r="A59" s="62" t="s">
        <v>87</v>
      </c>
      <c r="B59" s="53"/>
      <c r="C59" s="53"/>
      <c r="D59" s="53"/>
      <c r="E59" s="64"/>
      <c r="F59" s="64"/>
      <c r="G59" s="64"/>
      <c r="H59" s="64"/>
    </row>
    <row r="60" spans="1:9" s="63" customFormat="1" ht="21" customHeight="1" x14ac:dyDescent="0.25">
      <c r="A60" s="53"/>
      <c r="B60" s="53"/>
      <c r="C60" s="53"/>
      <c r="D60" s="53"/>
      <c r="E60" s="64"/>
      <c r="F60" s="64"/>
      <c r="G60" s="64"/>
      <c r="H60" s="64"/>
    </row>
    <row r="61" spans="1:9" s="63" customFormat="1" ht="21" customHeight="1" x14ac:dyDescent="0.25">
      <c r="A61" s="53" t="s">
        <v>88</v>
      </c>
      <c r="B61" s="53" t="s">
        <v>113</v>
      </c>
      <c r="C61" s="53"/>
      <c r="D61" s="53"/>
      <c r="E61" s="64"/>
      <c r="F61" s="64"/>
      <c r="G61" s="64"/>
      <c r="H61" s="64"/>
    </row>
    <row r="62" spans="1:9" s="63" customFormat="1" ht="21" customHeight="1" x14ac:dyDescent="0.25">
      <c r="A62" s="53" t="s">
        <v>89</v>
      </c>
      <c r="B62" s="53" t="s">
        <v>114</v>
      </c>
      <c r="C62" s="53"/>
      <c r="D62" s="53"/>
      <c r="E62" s="64"/>
      <c r="F62" s="64"/>
      <c r="G62" s="64"/>
      <c r="H62" s="64"/>
    </row>
    <row r="63" spans="1:9" s="63" customFormat="1" ht="23.25" customHeight="1" x14ac:dyDescent="0.25">
      <c r="A63" s="53"/>
      <c r="B63" s="53" t="s">
        <v>103</v>
      </c>
      <c r="C63" s="53"/>
      <c r="D63" s="53"/>
      <c r="E63" s="64"/>
      <c r="F63" s="64"/>
      <c r="G63" s="64"/>
      <c r="H63" s="64"/>
    </row>
    <row r="64" spans="1:9" s="63" customFormat="1" ht="23.25" customHeight="1" x14ac:dyDescent="0.25">
      <c r="A64" s="62" t="s">
        <v>161</v>
      </c>
      <c r="B64" s="53"/>
      <c r="C64" s="53"/>
      <c r="D64" s="53"/>
      <c r="E64" s="64"/>
      <c r="F64" s="64"/>
      <c r="G64" s="64"/>
      <c r="H64" s="64"/>
    </row>
    <row r="65" spans="1:11" s="63" customFormat="1" ht="23.25" customHeight="1" x14ac:dyDescent="0.25">
      <c r="A65" s="53" t="s">
        <v>122</v>
      </c>
      <c r="B65" s="53"/>
      <c r="C65" s="53"/>
      <c r="D65" s="53"/>
      <c r="E65" s="64"/>
      <c r="F65" s="64"/>
      <c r="G65" s="64"/>
      <c r="H65" s="64"/>
    </row>
    <row r="66" spans="1:11" s="63" customFormat="1" ht="23.25" customHeight="1" x14ac:dyDescent="0.25">
      <c r="A66" s="53" t="s">
        <v>123</v>
      </c>
      <c r="B66" s="53"/>
      <c r="C66" s="53"/>
      <c r="D66" s="53"/>
      <c r="E66" s="64"/>
      <c r="F66" s="64"/>
      <c r="G66" s="64"/>
      <c r="H66" s="64"/>
    </row>
    <row r="67" spans="1:11" s="63" customFormat="1" ht="23.25" customHeight="1" x14ac:dyDescent="0.25">
      <c r="A67" s="53" t="s">
        <v>124</v>
      </c>
      <c r="B67" s="53"/>
      <c r="C67" s="53"/>
      <c r="D67" s="53"/>
      <c r="E67" s="64"/>
      <c r="F67" s="64"/>
      <c r="G67" s="64"/>
      <c r="H67" s="64"/>
    </row>
    <row r="68" spans="1:11" s="63" customFormat="1" ht="23.25" customHeight="1" x14ac:dyDescent="0.25">
      <c r="A68" s="53"/>
      <c r="B68" s="53"/>
      <c r="C68" s="53"/>
      <c r="D68" s="53"/>
      <c r="E68" s="64"/>
      <c r="F68" s="64"/>
      <c r="G68" s="64"/>
      <c r="H68" s="64"/>
    </row>
    <row r="69" spans="1:11" ht="15" customHeight="1" thickBot="1" x14ac:dyDescent="0.25">
      <c r="A69" s="62"/>
      <c r="J69" s="63"/>
      <c r="K69" s="63"/>
    </row>
    <row r="70" spans="1:11" ht="21" customHeight="1" thickBot="1" x14ac:dyDescent="0.35">
      <c r="A70" s="135" t="s">
        <v>77</v>
      </c>
      <c r="B70" s="136"/>
      <c r="C70" s="136"/>
      <c r="D70" s="136"/>
      <c r="E70" s="136"/>
      <c r="F70" s="137"/>
      <c r="J70" s="63"/>
      <c r="K70" s="63"/>
    </row>
    <row r="71" spans="1:11" ht="15" customHeight="1" x14ac:dyDescent="0.2"/>
    <row r="72" spans="1:11" ht="15" customHeight="1" x14ac:dyDescent="0.2">
      <c r="A72" s="52" t="s">
        <v>116</v>
      </c>
    </row>
    <row r="73" spans="1:11" ht="15" customHeight="1" x14ac:dyDescent="0.2">
      <c r="A73" s="52" t="s">
        <v>117</v>
      </c>
    </row>
    <row r="74" spans="1:11" ht="15" customHeight="1" x14ac:dyDescent="0.2">
      <c r="A74" s="52" t="s">
        <v>115</v>
      </c>
    </row>
    <row r="75" spans="1:11" ht="15" customHeight="1" x14ac:dyDescent="0.2">
      <c r="A75" s="52" t="s">
        <v>90</v>
      </c>
    </row>
    <row r="76" spans="1:11" ht="15" customHeight="1" x14ac:dyDescent="0.2">
      <c r="A76" s="52" t="s">
        <v>120</v>
      </c>
    </row>
    <row r="77" spans="1:11" ht="15" customHeight="1" x14ac:dyDescent="0.2">
      <c r="A77" s="52" t="s">
        <v>119</v>
      </c>
    </row>
    <row r="78" spans="1:11" ht="15" customHeight="1" x14ac:dyDescent="0.2">
      <c r="A78" s="52" t="s">
        <v>118</v>
      </c>
    </row>
    <row r="79" spans="1:11" ht="15" customHeight="1" x14ac:dyDescent="0.2">
      <c r="A79" s="52" t="s">
        <v>121</v>
      </c>
    </row>
    <row r="80" spans="1:11" ht="15" customHeight="1" thickBot="1" x14ac:dyDescent="0.25"/>
    <row r="81" spans="1:5" ht="15" customHeight="1" thickBot="1" x14ac:dyDescent="0.3">
      <c r="A81" s="55"/>
      <c r="B81" s="56" t="s">
        <v>17</v>
      </c>
      <c r="C81" s="56" t="s">
        <v>16</v>
      </c>
    </row>
    <row r="82" spans="1:5" ht="15" customHeight="1" x14ac:dyDescent="0.25">
      <c r="A82" s="57" t="s">
        <v>4</v>
      </c>
      <c r="B82" s="58" t="s">
        <v>5</v>
      </c>
      <c r="C82" s="58" t="s">
        <v>5</v>
      </c>
    </row>
    <row r="83" spans="1:5" ht="15" customHeight="1" x14ac:dyDescent="0.25">
      <c r="A83" s="59" t="s">
        <v>6</v>
      </c>
      <c r="B83" s="60">
        <v>0</v>
      </c>
      <c r="C83" s="61">
        <v>42</v>
      </c>
    </row>
    <row r="84" spans="1:5" ht="15" customHeight="1" x14ac:dyDescent="0.25">
      <c r="A84" s="59" t="s">
        <v>8</v>
      </c>
      <c r="B84" s="60">
        <v>0</v>
      </c>
      <c r="C84" s="61">
        <v>17</v>
      </c>
    </row>
    <row r="85" spans="1:5" ht="15" customHeight="1" thickBot="1" x14ac:dyDescent="0.3">
      <c r="A85" s="172" t="s">
        <v>195</v>
      </c>
      <c r="B85" s="173">
        <v>0</v>
      </c>
      <c r="C85" s="174" t="s">
        <v>193</v>
      </c>
      <c r="D85" s="175" t="s">
        <v>197</v>
      </c>
      <c r="E85" s="176"/>
    </row>
    <row r="86" spans="1:5" ht="15" customHeight="1" x14ac:dyDescent="0.2">
      <c r="A86" s="175"/>
      <c r="B86" s="175"/>
      <c r="C86" s="175"/>
      <c r="D86" s="175"/>
      <c r="E86" s="176"/>
    </row>
    <row r="87" spans="1:5" ht="15" customHeight="1" x14ac:dyDescent="0.25">
      <c r="A87" s="177" t="s">
        <v>18</v>
      </c>
      <c r="B87" s="175"/>
      <c r="C87" s="175"/>
      <c r="D87" s="175"/>
      <c r="E87" s="176"/>
    </row>
    <row r="88" spans="1:5" ht="15" customHeight="1" x14ac:dyDescent="0.25">
      <c r="A88" s="177" t="s">
        <v>196</v>
      </c>
      <c r="B88" s="175"/>
      <c r="C88" s="175"/>
      <c r="D88" s="175"/>
      <c r="E88" s="176"/>
    </row>
    <row r="89" spans="1:5" ht="15" customHeight="1" x14ac:dyDescent="0.2">
      <c r="A89" s="175" t="s">
        <v>197</v>
      </c>
      <c r="B89" s="175"/>
      <c r="C89" s="175"/>
      <c r="D89" s="175"/>
      <c r="E89" s="176"/>
    </row>
    <row r="90" spans="1:5" ht="15" customHeight="1" x14ac:dyDescent="0.25">
      <c r="A90" s="53" t="s">
        <v>13</v>
      </c>
    </row>
    <row r="91" spans="1:5" ht="15" customHeight="1" x14ac:dyDescent="0.25">
      <c r="A91" s="53" t="s">
        <v>14</v>
      </c>
    </row>
    <row r="92" spans="1:5" s="53" customFormat="1" ht="15" x14ac:dyDescent="0.25">
      <c r="A92" s="53" t="s">
        <v>107</v>
      </c>
      <c r="E92" s="113"/>
    </row>
    <row r="93" spans="1:5" s="53" customFormat="1" ht="15" customHeight="1" x14ac:dyDescent="0.25">
      <c r="A93" s="62" t="s">
        <v>29</v>
      </c>
      <c r="E93" s="113"/>
    </row>
    <row r="94" spans="1:5" s="53" customFormat="1" ht="15" x14ac:dyDescent="0.25">
      <c r="A94" s="62" t="s">
        <v>108</v>
      </c>
      <c r="E94" s="113"/>
    </row>
    <row r="95" spans="1:5" s="53" customFormat="1" ht="15" customHeight="1" x14ac:dyDescent="0.25">
      <c r="E95" s="113"/>
    </row>
    <row r="96" spans="1:5" s="53" customFormat="1" ht="15" customHeight="1" x14ac:dyDescent="0.25">
      <c r="A96" s="62" t="s">
        <v>78</v>
      </c>
      <c r="E96" s="113"/>
    </row>
    <row r="97" spans="1:5" s="53" customFormat="1" ht="15" x14ac:dyDescent="0.25">
      <c r="A97" s="62" t="s">
        <v>104</v>
      </c>
      <c r="E97" s="113"/>
    </row>
    <row r="98" spans="1:5" s="53" customFormat="1" ht="15" customHeight="1" x14ac:dyDescent="0.25">
      <c r="A98" s="62" t="s">
        <v>105</v>
      </c>
      <c r="E98" s="113"/>
    </row>
    <row r="99" spans="1:5" s="53" customFormat="1" ht="15" customHeight="1" x14ac:dyDescent="0.25">
      <c r="A99" s="62" t="s">
        <v>106</v>
      </c>
      <c r="E99" s="113"/>
    </row>
    <row r="100" spans="1:5" s="53" customFormat="1" ht="15" customHeight="1" x14ac:dyDescent="0.25">
      <c r="A100" s="62"/>
      <c r="E100" s="113"/>
    </row>
    <row r="101" spans="1:5" s="53" customFormat="1" ht="15" x14ac:dyDescent="0.25">
      <c r="A101" s="53" t="s">
        <v>79</v>
      </c>
      <c r="E101" s="113"/>
    </row>
    <row r="102" spans="1:5" s="53" customFormat="1" ht="15" x14ac:dyDescent="0.25">
      <c r="A102" s="53" t="s">
        <v>26</v>
      </c>
      <c r="E102" s="113"/>
    </row>
    <row r="103" spans="1:5" s="53" customFormat="1" ht="15" customHeight="1" x14ac:dyDescent="0.25">
      <c r="E103" s="113"/>
    </row>
    <row r="104" spans="1:5" s="53" customFormat="1" ht="15" customHeight="1" x14ac:dyDescent="0.25">
      <c r="A104" s="62" t="s">
        <v>102</v>
      </c>
      <c r="E104" s="113"/>
    </row>
    <row r="105" spans="1:5" s="53" customFormat="1" ht="15" x14ac:dyDescent="0.25">
      <c r="A105" s="53" t="s">
        <v>70</v>
      </c>
      <c r="E105" s="113"/>
    </row>
    <row r="106" spans="1:5" s="53" customFormat="1" ht="15" x14ac:dyDescent="0.25">
      <c r="A106" s="53" t="s">
        <v>71</v>
      </c>
      <c r="E106" s="113"/>
    </row>
    <row r="107" spans="1:5" s="53" customFormat="1" ht="15" customHeight="1" x14ac:dyDescent="0.25">
      <c r="A107" s="53" t="s">
        <v>72</v>
      </c>
      <c r="B107" s="53" t="s">
        <v>75</v>
      </c>
      <c r="E107" s="113"/>
    </row>
    <row r="108" spans="1:5" s="53" customFormat="1" ht="15" x14ac:dyDescent="0.25">
      <c r="A108" s="53" t="s">
        <v>73</v>
      </c>
      <c r="B108" s="53">
        <v>0.311</v>
      </c>
      <c r="E108" s="113"/>
    </row>
    <row r="109" spans="1:5" s="53" customFormat="1" ht="15" customHeight="1" x14ac:dyDescent="0.25">
      <c r="A109" s="53" t="s">
        <v>74</v>
      </c>
      <c r="B109" s="53">
        <v>0.121</v>
      </c>
      <c r="E109" s="113"/>
    </row>
    <row r="110" spans="1:5" s="53" customFormat="1" ht="15" x14ac:dyDescent="0.25">
      <c r="E110" s="113"/>
    </row>
    <row r="111" spans="1:5" s="53" customFormat="1" ht="15" customHeight="1" x14ac:dyDescent="0.25">
      <c r="A111" s="53" t="s">
        <v>80</v>
      </c>
      <c r="E111" s="113"/>
    </row>
    <row r="112" spans="1:5" s="53" customFormat="1" ht="15" x14ac:dyDescent="0.25">
      <c r="E112" s="113"/>
    </row>
    <row r="113" spans="1:10" s="53" customFormat="1" ht="15" customHeight="1" thickBot="1" x14ac:dyDescent="0.3">
      <c r="E113" s="113"/>
    </row>
    <row r="114" spans="1:10" ht="21" thickBot="1" x14ac:dyDescent="0.35">
      <c r="A114" s="118"/>
      <c r="B114" s="119" t="s">
        <v>10</v>
      </c>
      <c r="C114" s="120"/>
      <c r="D114" s="122"/>
      <c r="E114" s="113"/>
      <c r="F114" s="53"/>
    </row>
    <row r="115" spans="1:10" ht="15" customHeight="1" x14ac:dyDescent="0.25">
      <c r="E115" s="113"/>
      <c r="F115" s="53"/>
    </row>
    <row r="116" spans="1:10" ht="15" customHeight="1" x14ac:dyDescent="0.2"/>
    <row r="117" spans="1:10" s="53" customFormat="1" ht="15" x14ac:dyDescent="0.25">
      <c r="A117" s="53" t="s">
        <v>109</v>
      </c>
      <c r="E117" s="113"/>
      <c r="F117" s="52"/>
    </row>
    <row r="118" spans="1:10" s="53" customFormat="1" ht="15" x14ac:dyDescent="0.25">
      <c r="E118" s="113"/>
    </row>
    <row r="119" spans="1:10" s="53" customFormat="1" ht="15.75" thickBot="1" x14ac:dyDescent="0.3">
      <c r="E119" s="113"/>
    </row>
    <row r="120" spans="1:10" ht="21" thickBot="1" x14ac:dyDescent="0.35">
      <c r="A120" s="127" t="s">
        <v>160</v>
      </c>
      <c r="B120" s="128"/>
      <c r="C120" s="128"/>
      <c r="D120" s="128"/>
      <c r="E120" s="129"/>
      <c r="F120" s="53"/>
      <c r="G120" s="53"/>
      <c r="I120" s="53"/>
      <c r="J120" s="53"/>
    </row>
    <row r="121" spans="1:10" ht="15" customHeight="1" x14ac:dyDescent="0.25">
      <c r="I121" s="53"/>
      <c r="J121" s="53"/>
    </row>
    <row r="122" spans="1:10" ht="14.25" x14ac:dyDescent="0.2">
      <c r="A122" s="62" t="s">
        <v>156</v>
      </c>
    </row>
    <row r="123" spans="1:10" ht="18" customHeight="1" x14ac:dyDescent="0.3">
      <c r="A123" s="112" t="s">
        <v>157</v>
      </c>
      <c r="B123" s="53"/>
      <c r="C123" s="53"/>
      <c r="D123" s="53"/>
      <c r="E123" s="53"/>
      <c r="F123" s="53"/>
      <c r="G123" s="53"/>
    </row>
    <row r="124" spans="1:10" s="53" customFormat="1" ht="15" x14ac:dyDescent="0.25"/>
    <row r="125" spans="1:10" s="53" customFormat="1" ht="15" x14ac:dyDescent="0.25">
      <c r="A125" s="179" t="s">
        <v>149</v>
      </c>
      <c r="B125" s="179"/>
      <c r="C125" s="179"/>
      <c r="D125" s="180"/>
      <c r="E125" s="180"/>
      <c r="F125" s="180"/>
      <c r="G125" s="180"/>
    </row>
    <row r="126" spans="1:10" s="53" customFormat="1" ht="15" x14ac:dyDescent="0.25">
      <c r="A126" s="179" t="s">
        <v>188</v>
      </c>
      <c r="B126" s="179"/>
      <c r="C126" s="179" t="s">
        <v>151</v>
      </c>
      <c r="D126" s="180"/>
      <c r="E126" s="180"/>
      <c r="F126" s="180"/>
      <c r="G126" s="180"/>
    </row>
    <row r="127" spans="1:10" s="53" customFormat="1" ht="12.95" customHeight="1" x14ac:dyDescent="0.25">
      <c r="A127" s="179" t="s">
        <v>189</v>
      </c>
      <c r="B127" s="180"/>
      <c r="C127" s="180" t="s">
        <v>153</v>
      </c>
      <c r="D127" s="180"/>
      <c r="E127" s="180"/>
      <c r="F127" s="180"/>
      <c r="G127" s="180"/>
    </row>
    <row r="128" spans="1:10" s="53" customFormat="1" ht="15" x14ac:dyDescent="0.25">
      <c r="A128" s="180"/>
      <c r="B128" s="180"/>
      <c r="C128" s="180"/>
      <c r="D128" s="180"/>
      <c r="E128" s="180"/>
      <c r="F128" s="181" t="s">
        <v>158</v>
      </c>
      <c r="G128" s="182"/>
    </row>
    <row r="129" spans="1:7" s="53" customFormat="1" ht="12.95" customHeight="1" x14ac:dyDescent="0.25">
      <c r="A129" s="180"/>
      <c r="B129" s="180"/>
      <c r="C129" s="180"/>
      <c r="D129" s="180"/>
      <c r="E129" s="180"/>
      <c r="F129" s="183" t="s">
        <v>154</v>
      </c>
      <c r="G129" s="183" t="s">
        <v>155</v>
      </c>
    </row>
    <row r="130" spans="1:7" s="53" customFormat="1" ht="15" x14ac:dyDescent="0.25">
      <c r="A130" s="184" t="s">
        <v>190</v>
      </c>
      <c r="B130" s="180"/>
      <c r="C130" s="180"/>
      <c r="D130" s="183" t="s">
        <v>159</v>
      </c>
      <c r="E130" s="180"/>
      <c r="F130" s="183">
        <v>5</v>
      </c>
      <c r="G130" s="183">
        <v>6</v>
      </c>
    </row>
    <row r="131" spans="1:7" s="53" customFormat="1" ht="15" x14ac:dyDescent="0.25">
      <c r="A131" s="180"/>
      <c r="B131" s="180"/>
      <c r="C131" s="183" t="s">
        <v>206</v>
      </c>
      <c r="D131" s="185">
        <v>0.22</v>
      </c>
      <c r="E131" s="180"/>
      <c r="F131" s="183"/>
      <c r="G131" s="183"/>
    </row>
    <row r="132" spans="1:7" s="53" customFormat="1" ht="15" x14ac:dyDescent="0.25">
      <c r="A132" s="180" t="s">
        <v>147</v>
      </c>
      <c r="B132" s="180"/>
      <c r="C132" s="183">
        <v>50</v>
      </c>
      <c r="D132" s="183">
        <f>C132+(C132*$D$131)</f>
        <v>61</v>
      </c>
      <c r="E132" s="180"/>
      <c r="F132" s="183">
        <f>D132*$F$130</f>
        <v>305</v>
      </c>
      <c r="G132" s="183">
        <f>D132*$G$130</f>
        <v>366</v>
      </c>
    </row>
    <row r="133" spans="1:7" s="53" customFormat="1" ht="15" x14ac:dyDescent="0.25">
      <c r="A133" s="180" t="s">
        <v>207</v>
      </c>
      <c r="B133" s="180"/>
      <c r="C133" s="183">
        <v>45</v>
      </c>
      <c r="D133" s="183">
        <f t="shared" ref="D133:D134" si="0">C133+(C133*$D$131)</f>
        <v>54.9</v>
      </c>
      <c r="E133" s="180"/>
      <c r="F133" s="183">
        <f t="shared" ref="F133:F134" si="1">D133*$F$130</f>
        <v>274.5</v>
      </c>
      <c r="G133" s="183">
        <f>D133*$G$130</f>
        <v>329.4</v>
      </c>
    </row>
    <row r="134" spans="1:7" s="53" customFormat="1" ht="15" x14ac:dyDescent="0.25">
      <c r="A134" s="180" t="s">
        <v>148</v>
      </c>
      <c r="B134" s="180"/>
      <c r="C134" s="183">
        <v>40</v>
      </c>
      <c r="D134" s="183">
        <f t="shared" si="0"/>
        <v>48.8</v>
      </c>
      <c r="E134" s="180"/>
      <c r="F134" s="183">
        <f t="shared" si="1"/>
        <v>244</v>
      </c>
      <c r="G134" s="183" t="s">
        <v>208</v>
      </c>
    </row>
    <row r="135" spans="1:7" s="53" customFormat="1" ht="18.75" x14ac:dyDescent="0.3">
      <c r="A135" s="186"/>
      <c r="B135" s="179"/>
      <c r="C135" s="179"/>
      <c r="D135" s="179"/>
      <c r="E135" s="187"/>
      <c r="F135" s="179"/>
      <c r="G135" s="179"/>
    </row>
    <row r="136" spans="1:7" s="53" customFormat="1" ht="18.75" x14ac:dyDescent="0.3">
      <c r="A136" s="186" t="s">
        <v>210</v>
      </c>
      <c r="B136" s="180"/>
      <c r="C136" s="180"/>
      <c r="D136" s="180"/>
      <c r="E136" s="183"/>
      <c r="F136" s="180"/>
      <c r="G136" s="180"/>
    </row>
    <row r="137" spans="1:7" ht="15" x14ac:dyDescent="0.25">
      <c r="A137" s="170" t="s">
        <v>190</v>
      </c>
      <c r="B137" s="107"/>
      <c r="C137" s="107"/>
      <c r="D137" s="124" t="s">
        <v>159</v>
      </c>
      <c r="E137" s="124"/>
      <c r="F137" s="124" t="s">
        <v>154</v>
      </c>
      <c r="G137" s="124" t="s">
        <v>155</v>
      </c>
    </row>
    <row r="138" spans="1:7" ht="15" x14ac:dyDescent="0.25">
      <c r="A138" s="107"/>
      <c r="B138" s="107"/>
      <c r="C138" s="124" t="s">
        <v>201</v>
      </c>
      <c r="D138" s="171">
        <v>0.22</v>
      </c>
      <c r="E138" s="124" t="s">
        <v>202</v>
      </c>
      <c r="F138" s="124">
        <v>5</v>
      </c>
      <c r="G138" s="124">
        <v>6</v>
      </c>
    </row>
    <row r="139" spans="1:7" ht="15" x14ac:dyDescent="0.25">
      <c r="A139" s="107" t="s">
        <v>147</v>
      </c>
      <c r="B139" s="107"/>
      <c r="C139" s="124">
        <f>E139+D139</f>
        <v>45.14</v>
      </c>
      <c r="D139" s="124">
        <f>E139*$D$138</f>
        <v>8.14</v>
      </c>
      <c r="E139" s="124">
        <v>37</v>
      </c>
      <c r="F139" s="124">
        <f>C139*$F$138</f>
        <v>225.7</v>
      </c>
      <c r="G139" s="124">
        <f>C139*$G$138</f>
        <v>270.84000000000003</v>
      </c>
    </row>
    <row r="140" spans="1:7" ht="15" x14ac:dyDescent="0.25">
      <c r="A140" s="107" t="s">
        <v>203</v>
      </c>
      <c r="B140" s="107"/>
      <c r="C140" s="124">
        <f>E140+D140</f>
        <v>30.5</v>
      </c>
      <c r="D140" s="124">
        <f>E140*$D$138</f>
        <v>5.5</v>
      </c>
      <c r="E140" s="124">
        <v>25</v>
      </c>
      <c r="F140" s="124">
        <f t="shared" ref="F140:F141" si="2">C140*$F$138</f>
        <v>152.5</v>
      </c>
      <c r="G140" s="124">
        <f t="shared" ref="G140" si="3">C140*$G$138</f>
        <v>183</v>
      </c>
    </row>
    <row r="141" spans="1:7" ht="15" x14ac:dyDescent="0.25">
      <c r="A141" s="107" t="s">
        <v>148</v>
      </c>
      <c r="B141" s="107"/>
      <c r="C141" s="124">
        <f>E141+D141</f>
        <v>24.4</v>
      </c>
      <c r="D141" s="124">
        <f>E141*$D$138</f>
        <v>4.4000000000000004</v>
      </c>
      <c r="E141" s="124">
        <v>20</v>
      </c>
      <c r="F141" s="124">
        <f t="shared" si="2"/>
        <v>122</v>
      </c>
      <c r="G141" s="124"/>
    </row>
    <row r="142" spans="1:7" ht="15" x14ac:dyDescent="0.25">
      <c r="A142" s="107" t="s">
        <v>198</v>
      </c>
      <c r="B142" s="107" t="s">
        <v>205</v>
      </c>
      <c r="C142" s="124">
        <v>21</v>
      </c>
      <c r="D142" s="124">
        <f>C142*$D$138</f>
        <v>4.62</v>
      </c>
      <c r="E142" s="124">
        <f t="shared" ref="E142:E144" si="4">C142-D142</f>
        <v>16.38</v>
      </c>
      <c r="F142" s="124"/>
      <c r="G142" s="124"/>
    </row>
    <row r="143" spans="1:7" ht="15" x14ac:dyDescent="0.25">
      <c r="A143" s="107" t="s">
        <v>199</v>
      </c>
      <c r="B143" s="107" t="s">
        <v>205</v>
      </c>
      <c r="C143" s="124">
        <v>17</v>
      </c>
      <c r="D143" s="124">
        <f>C143*$D$138</f>
        <v>3.74</v>
      </c>
      <c r="E143" s="124">
        <f t="shared" si="4"/>
        <v>13.26</v>
      </c>
      <c r="F143" s="124"/>
      <c r="G143" s="124"/>
    </row>
    <row r="144" spans="1:7" ht="15" x14ac:dyDescent="0.25">
      <c r="A144" s="107" t="s">
        <v>200</v>
      </c>
      <c r="B144" s="107" t="s">
        <v>205</v>
      </c>
      <c r="C144" s="124">
        <v>13</v>
      </c>
      <c r="D144" s="124">
        <f>C144*$D$138</f>
        <v>2.86</v>
      </c>
      <c r="E144" s="124">
        <f t="shared" si="4"/>
        <v>10.14</v>
      </c>
      <c r="F144" s="124"/>
      <c r="G144" s="124"/>
    </row>
    <row r="145" spans="1:7" ht="15" x14ac:dyDescent="0.25">
      <c r="A145" s="53"/>
      <c r="B145" s="53"/>
      <c r="C145" s="53"/>
      <c r="D145" s="53"/>
      <c r="E145" s="113"/>
      <c r="F145" s="53"/>
      <c r="G145" s="53"/>
    </row>
    <row r="146" spans="1:7" ht="15" x14ac:dyDescent="0.25">
      <c r="A146" s="53" t="s">
        <v>162</v>
      </c>
      <c r="B146" s="53"/>
      <c r="C146" s="53"/>
      <c r="D146" s="53"/>
      <c r="E146" s="113"/>
      <c r="F146" s="53"/>
      <c r="G146" s="53"/>
    </row>
    <row r="147" spans="1:7" ht="15" x14ac:dyDescent="0.25">
      <c r="A147" s="62" t="s">
        <v>27</v>
      </c>
      <c r="B147" s="53"/>
      <c r="C147" s="53"/>
    </row>
    <row r="148" spans="1:7" ht="15" x14ac:dyDescent="0.25">
      <c r="A148" s="53"/>
      <c r="B148" s="53"/>
      <c r="C148" s="53"/>
    </row>
    <row r="149" spans="1:7" ht="15" x14ac:dyDescent="0.25">
      <c r="A149" s="53" t="s">
        <v>25</v>
      </c>
      <c r="B149" s="53"/>
      <c r="C149" s="53"/>
    </row>
    <row r="150" spans="1:7" ht="15" x14ac:dyDescent="0.25">
      <c r="A150" s="53"/>
      <c r="B150" s="53"/>
      <c r="C150" s="53"/>
    </row>
    <row r="151" spans="1:7" ht="15" x14ac:dyDescent="0.25">
      <c r="A151" s="106" t="s">
        <v>110</v>
      </c>
      <c r="B151" s="53"/>
      <c r="C151" s="53"/>
    </row>
    <row r="152" spans="1:7" ht="15" x14ac:dyDescent="0.25">
      <c r="A152" s="53" t="s">
        <v>31</v>
      </c>
      <c r="B152" s="53"/>
      <c r="C152" s="53"/>
    </row>
    <row r="153" spans="1:7" ht="15" x14ac:dyDescent="0.25">
      <c r="A153" s="53" t="s">
        <v>23</v>
      </c>
      <c r="B153" s="53"/>
      <c r="C153" s="53"/>
    </row>
    <row r="154" spans="1:7" ht="15" x14ac:dyDescent="0.25">
      <c r="A154" s="53"/>
      <c r="B154" s="53"/>
      <c r="C154" s="53"/>
    </row>
    <row r="155" spans="1:7" ht="15.75" x14ac:dyDescent="0.25">
      <c r="A155" s="109" t="s">
        <v>133</v>
      </c>
      <c r="B155" s="53"/>
      <c r="C155" s="53"/>
    </row>
    <row r="156" spans="1:7" ht="15" x14ac:dyDescent="0.25">
      <c r="A156" s="53" t="s">
        <v>134</v>
      </c>
      <c r="B156" s="53"/>
      <c r="C156" s="53"/>
    </row>
    <row r="157" spans="1:7" ht="15" x14ac:dyDescent="0.25">
      <c r="A157" s="53" t="s">
        <v>163</v>
      </c>
      <c r="B157" s="53"/>
      <c r="C157" s="53"/>
    </row>
    <row r="158" spans="1:7" ht="15" x14ac:dyDescent="0.25">
      <c r="A158" s="53" t="s">
        <v>164</v>
      </c>
      <c r="B158" s="53"/>
      <c r="C158" s="53"/>
    </row>
    <row r="159" spans="1:7" ht="15" x14ac:dyDescent="0.25">
      <c r="A159" s="53" t="s">
        <v>165</v>
      </c>
      <c r="B159" s="53"/>
      <c r="C159" s="53"/>
    </row>
    <row r="160" spans="1:7" ht="15" x14ac:dyDescent="0.25">
      <c r="A160" s="53" t="s">
        <v>166</v>
      </c>
      <c r="B160" s="53"/>
      <c r="C160" s="53"/>
    </row>
    <row r="161" spans="1:4" ht="15" x14ac:dyDescent="0.25">
      <c r="A161" s="53"/>
      <c r="B161" s="53"/>
      <c r="C161" s="53"/>
    </row>
    <row r="162" spans="1:4" ht="15" x14ac:dyDescent="0.25">
      <c r="A162" s="53"/>
      <c r="B162" s="53"/>
      <c r="C162" s="53"/>
    </row>
    <row r="163" spans="1:4" ht="15.75" x14ac:dyDescent="0.25">
      <c r="A163" s="109" t="s">
        <v>135</v>
      </c>
      <c r="B163" s="53"/>
      <c r="C163" s="53"/>
    </row>
    <row r="164" spans="1:4" ht="15" x14ac:dyDescent="0.25">
      <c r="A164" s="53" t="s">
        <v>136</v>
      </c>
      <c r="B164" s="53"/>
      <c r="C164" s="53"/>
    </row>
    <row r="165" spans="1:4" ht="15" x14ac:dyDescent="0.25">
      <c r="A165" s="53" t="s">
        <v>137</v>
      </c>
      <c r="B165" s="53"/>
      <c r="C165" s="53"/>
    </row>
    <row r="166" spans="1:4" ht="15" x14ac:dyDescent="0.25">
      <c r="A166" s="53" t="s">
        <v>138</v>
      </c>
      <c r="B166" s="53"/>
      <c r="C166" s="53"/>
    </row>
    <row r="167" spans="1:4" ht="15" x14ac:dyDescent="0.25">
      <c r="A167" s="53" t="s">
        <v>139</v>
      </c>
      <c r="B167" s="53"/>
      <c r="C167" s="53"/>
    </row>
    <row r="168" spans="1:4" ht="15" x14ac:dyDescent="0.25">
      <c r="A168" s="53"/>
      <c r="B168" s="53"/>
      <c r="C168" s="53"/>
    </row>
    <row r="169" spans="1:4" ht="13.5" thickBot="1" x14ac:dyDescent="0.25"/>
    <row r="170" spans="1:4" ht="21" thickBot="1" x14ac:dyDescent="0.35">
      <c r="A170" s="114"/>
      <c r="B170" s="115" t="s">
        <v>125</v>
      </c>
      <c r="C170" s="116"/>
      <c r="D170" s="117"/>
    </row>
    <row r="172" spans="1:4" ht="15" x14ac:dyDescent="0.25">
      <c r="A172" s="53" t="s">
        <v>132</v>
      </c>
    </row>
    <row r="173" spans="1:4" ht="15" x14ac:dyDescent="0.25">
      <c r="A173" s="53" t="s">
        <v>126</v>
      </c>
    </row>
    <row r="174" spans="1:4" ht="15" x14ac:dyDescent="0.25">
      <c r="A174" s="53"/>
    </row>
    <row r="175" spans="1:4" ht="15" x14ac:dyDescent="0.25">
      <c r="A175" s="53" t="s">
        <v>131</v>
      </c>
    </row>
    <row r="176" spans="1:4" ht="15" x14ac:dyDescent="0.25">
      <c r="A176" s="53" t="s">
        <v>127</v>
      </c>
    </row>
    <row r="177" spans="1:4" ht="15" x14ac:dyDescent="0.25">
      <c r="A177" s="53" t="s">
        <v>128</v>
      </c>
    </row>
    <row r="178" spans="1:4" ht="15" x14ac:dyDescent="0.25">
      <c r="A178" s="53" t="s">
        <v>129</v>
      </c>
    </row>
    <row r="179" spans="1:4" ht="15" x14ac:dyDescent="0.25">
      <c r="A179" s="53" t="s">
        <v>130</v>
      </c>
    </row>
    <row r="181" spans="1:4" ht="13.5" thickBot="1" x14ac:dyDescent="0.25"/>
    <row r="182" spans="1:4" ht="21" thickBot="1" x14ac:dyDescent="0.35">
      <c r="A182" s="118"/>
      <c r="B182" s="119" t="s">
        <v>140</v>
      </c>
      <c r="C182" s="120"/>
      <c r="D182" s="121"/>
    </row>
    <row r="184" spans="1:4" ht="15" x14ac:dyDescent="0.25">
      <c r="A184" s="53" t="s">
        <v>192</v>
      </c>
    </row>
    <row r="185" spans="1:4" ht="15" x14ac:dyDescent="0.25">
      <c r="A185" s="53" t="s">
        <v>191</v>
      </c>
    </row>
    <row r="186" spans="1:4" ht="15" x14ac:dyDescent="0.25">
      <c r="A186" s="53" t="s">
        <v>141</v>
      </c>
    </row>
    <row r="187" spans="1:4" ht="15" x14ac:dyDescent="0.25">
      <c r="A187" s="53" t="s">
        <v>142</v>
      </c>
    </row>
    <row r="188" spans="1:4" ht="15" x14ac:dyDescent="0.25">
      <c r="A188" s="53" t="s">
        <v>143</v>
      </c>
    </row>
    <row r="189" spans="1:4" ht="15" x14ac:dyDescent="0.25">
      <c r="A189" s="53" t="s">
        <v>131</v>
      </c>
    </row>
    <row r="190" spans="1:4" ht="15" x14ac:dyDescent="0.25">
      <c r="A190" s="53" t="s">
        <v>144</v>
      </c>
    </row>
    <row r="191" spans="1:4" ht="15" x14ac:dyDescent="0.25">
      <c r="A191" s="53" t="s">
        <v>145</v>
      </c>
    </row>
    <row r="192" spans="1:4" ht="15" x14ac:dyDescent="0.25">
      <c r="A192" s="53" t="s">
        <v>146</v>
      </c>
    </row>
  </sheetData>
  <mergeCells count="16">
    <mergeCell ref="C11:H11"/>
    <mergeCell ref="A15:C15"/>
    <mergeCell ref="A33:H33"/>
    <mergeCell ref="A2:H2"/>
    <mergeCell ref="B5:G5"/>
    <mergeCell ref="A7:C7"/>
    <mergeCell ref="A9:A10"/>
    <mergeCell ref="B9:B10"/>
    <mergeCell ref="C9:H10"/>
    <mergeCell ref="A3:H3"/>
    <mergeCell ref="A120:E120"/>
    <mergeCell ref="D35:D36"/>
    <mergeCell ref="I35:I36"/>
    <mergeCell ref="A43:A44"/>
    <mergeCell ref="A70:F70"/>
    <mergeCell ref="F128:G128"/>
  </mergeCells>
  <phoneticPr fontId="5" type="noConversion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E27"/>
  <sheetViews>
    <sheetView tabSelected="1" topLeftCell="A8" workbookViewId="0">
      <selection activeCell="I20" sqref="I20"/>
    </sheetView>
  </sheetViews>
  <sheetFormatPr baseColWidth="10" defaultRowHeight="12.75" x14ac:dyDescent="0.2"/>
  <cols>
    <col min="1" max="1" width="12.28515625" style="52" customWidth="1"/>
    <col min="2" max="2" width="21.28515625" style="52" customWidth="1"/>
    <col min="3" max="16384" width="11.42578125" style="52"/>
  </cols>
  <sheetData>
    <row r="3" spans="1:5" ht="18.75" x14ac:dyDescent="0.3">
      <c r="A3" s="110" t="s">
        <v>167</v>
      </c>
    </row>
    <row r="4" spans="1:5" ht="18.75" x14ac:dyDescent="0.3">
      <c r="A4" s="110" t="s">
        <v>182</v>
      </c>
    </row>
    <row r="5" spans="1:5" ht="15.75" x14ac:dyDescent="0.25">
      <c r="A5" s="55" t="s">
        <v>149</v>
      </c>
      <c r="B5" s="55"/>
      <c r="C5" s="55"/>
    </row>
    <row r="6" spans="1:5" ht="15.75" x14ac:dyDescent="0.25">
      <c r="A6" s="55" t="s">
        <v>150</v>
      </c>
      <c r="B6" s="55"/>
      <c r="C6" s="55" t="s">
        <v>151</v>
      </c>
    </row>
    <row r="7" spans="1:5" ht="15.75" x14ac:dyDescent="0.25">
      <c r="A7" s="55" t="s">
        <v>152</v>
      </c>
      <c r="B7" s="55"/>
      <c r="C7" s="55" t="s">
        <v>153</v>
      </c>
      <c r="D7" s="52">
        <v>30.5</v>
      </c>
      <c r="E7" s="52">
        <f>D7*3</f>
        <v>91.5</v>
      </c>
    </row>
    <row r="10" spans="1:5" ht="15.75" x14ac:dyDescent="0.25">
      <c r="A10" s="55" t="s">
        <v>168</v>
      </c>
      <c r="B10" s="55" t="s">
        <v>169</v>
      </c>
      <c r="C10" s="55"/>
      <c r="D10" s="55"/>
    </row>
    <row r="11" spans="1:5" ht="15.75" x14ac:dyDescent="0.25">
      <c r="A11" s="55" t="s">
        <v>170</v>
      </c>
      <c r="B11" s="55" t="s">
        <v>171</v>
      </c>
      <c r="C11" s="55"/>
      <c r="D11" s="55"/>
    </row>
    <row r="12" spans="1:5" ht="15.75" x14ac:dyDescent="0.25">
      <c r="A12" s="55" t="s">
        <v>172</v>
      </c>
      <c r="B12" s="55" t="s">
        <v>173</v>
      </c>
      <c r="C12" s="55"/>
      <c r="D12" s="55"/>
    </row>
    <row r="13" spans="1:5" ht="15.75" x14ac:dyDescent="0.25">
      <c r="A13" s="55" t="s">
        <v>174</v>
      </c>
      <c r="B13" s="55" t="s">
        <v>175</v>
      </c>
      <c r="C13" s="55"/>
      <c r="D13" s="55"/>
    </row>
    <row r="14" spans="1:5" ht="15.75" x14ac:dyDescent="0.25">
      <c r="A14" s="55"/>
      <c r="B14" s="55"/>
      <c r="C14" s="55"/>
      <c r="D14" s="55"/>
    </row>
    <row r="15" spans="1:5" ht="15.75" x14ac:dyDescent="0.25">
      <c r="A15" s="188" t="s">
        <v>212</v>
      </c>
      <c r="B15" s="188"/>
      <c r="C15" s="55"/>
      <c r="D15" s="55"/>
    </row>
    <row r="16" spans="1:5" ht="15.75" x14ac:dyDescent="0.25">
      <c r="A16" s="189" t="s">
        <v>211</v>
      </c>
      <c r="B16" s="189"/>
      <c r="C16" s="55"/>
      <c r="D16" s="55"/>
    </row>
    <row r="17" spans="1:4" ht="15.75" x14ac:dyDescent="0.25">
      <c r="A17" s="55" t="s">
        <v>176</v>
      </c>
      <c r="B17" s="55" t="s">
        <v>177</v>
      </c>
      <c r="C17" s="55"/>
      <c r="D17" s="55"/>
    </row>
    <row r="18" spans="1:4" ht="15.75" x14ac:dyDescent="0.25">
      <c r="A18" s="55" t="s">
        <v>176</v>
      </c>
      <c r="B18" s="55" t="s">
        <v>178</v>
      </c>
      <c r="C18" s="55"/>
      <c r="D18" s="55"/>
    </row>
    <row r="19" spans="1:4" ht="15.75" x14ac:dyDescent="0.25">
      <c r="A19" s="55" t="s">
        <v>176</v>
      </c>
      <c r="B19" s="55" t="s">
        <v>179</v>
      </c>
      <c r="C19" s="55"/>
      <c r="D19" s="55"/>
    </row>
    <row r="20" spans="1:4" ht="15.75" x14ac:dyDescent="0.25">
      <c r="A20" s="55" t="s">
        <v>176</v>
      </c>
      <c r="B20" s="55" t="s">
        <v>180</v>
      </c>
    </row>
    <row r="21" spans="1:4" ht="15.75" x14ac:dyDescent="0.25">
      <c r="A21" s="55" t="s">
        <v>176</v>
      </c>
      <c r="B21" s="55" t="s">
        <v>181</v>
      </c>
    </row>
    <row r="23" spans="1:4" ht="18.75" x14ac:dyDescent="0.3">
      <c r="A23" s="110" t="s">
        <v>183</v>
      </c>
    </row>
    <row r="24" spans="1:4" x14ac:dyDescent="0.2">
      <c r="A24" s="52" t="s">
        <v>184</v>
      </c>
    </row>
    <row r="25" spans="1:4" x14ac:dyDescent="0.2">
      <c r="A25" s="190" t="s">
        <v>185</v>
      </c>
      <c r="B25" s="179"/>
    </row>
    <row r="26" spans="1:4" x14ac:dyDescent="0.2">
      <c r="A26" s="52" t="s">
        <v>186</v>
      </c>
    </row>
    <row r="27" spans="1:4" x14ac:dyDescent="0.2">
      <c r="A27" s="52" t="s">
        <v>187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29"/>
  <sheetViews>
    <sheetView workbookViewId="0">
      <selection activeCell="E13" sqref="E13"/>
    </sheetView>
  </sheetViews>
  <sheetFormatPr baseColWidth="10" defaultColWidth="7.85546875" defaultRowHeight="12.75" x14ac:dyDescent="0.2"/>
  <cols>
    <col min="13" max="14" width="10.42578125" customWidth="1"/>
  </cols>
  <sheetData>
    <row r="1" spans="1:20" ht="13.5" thickBot="1" x14ac:dyDescent="0.25"/>
    <row r="2" spans="1:20" ht="15.75" thickBot="1" x14ac:dyDescent="0.3">
      <c r="C2" s="3" t="s">
        <v>32</v>
      </c>
      <c r="E2" s="161"/>
      <c r="F2" s="162"/>
      <c r="G2" s="162"/>
      <c r="H2" s="163"/>
    </row>
    <row r="3" spans="1:20" ht="15" x14ac:dyDescent="0.25">
      <c r="C3" s="4"/>
      <c r="E3" s="5"/>
      <c r="F3" s="5"/>
      <c r="G3" s="5"/>
      <c r="H3" s="5"/>
    </row>
    <row r="4" spans="1:20" ht="13.5" thickBot="1" x14ac:dyDescent="0.25">
      <c r="B4" t="s">
        <v>33</v>
      </c>
      <c r="D4" s="164" t="s">
        <v>34</v>
      </c>
      <c r="E4" s="165"/>
      <c r="F4" s="166"/>
    </row>
    <row r="5" spans="1:20" ht="15" x14ac:dyDescent="0.25">
      <c r="B5" s="6"/>
      <c r="C5" s="7" t="s">
        <v>35</v>
      </c>
      <c r="D5" s="8" t="s">
        <v>36</v>
      </c>
      <c r="E5" s="8" t="s">
        <v>37</v>
      </c>
      <c r="F5" s="8" t="s">
        <v>38</v>
      </c>
      <c r="G5" s="9" t="s">
        <v>39</v>
      </c>
      <c r="H5" s="9" t="s">
        <v>37</v>
      </c>
      <c r="I5" s="9" t="s">
        <v>38</v>
      </c>
      <c r="J5" s="10" t="s">
        <v>40</v>
      </c>
      <c r="K5" s="10" t="s">
        <v>37</v>
      </c>
      <c r="L5" s="10" t="s">
        <v>38</v>
      </c>
      <c r="M5" s="11" t="s">
        <v>41</v>
      </c>
      <c r="N5" s="12" t="s">
        <v>42</v>
      </c>
    </row>
    <row r="6" spans="1:20" x14ac:dyDescent="0.2">
      <c r="B6" s="13" t="s">
        <v>43</v>
      </c>
      <c r="C6" s="13">
        <v>244</v>
      </c>
      <c r="D6" s="14">
        <f>C6*2</f>
        <v>488</v>
      </c>
      <c r="E6" s="15">
        <v>0.23</v>
      </c>
      <c r="F6" s="15">
        <f>SUM(D6*E6)</f>
        <v>112.24000000000001</v>
      </c>
      <c r="G6" s="16">
        <v>4</v>
      </c>
      <c r="H6" s="17">
        <v>13.7</v>
      </c>
      <c r="I6" s="15">
        <f>SUM(G6*H6)</f>
        <v>54.8</v>
      </c>
      <c r="J6" s="16">
        <v>4</v>
      </c>
      <c r="K6" s="15">
        <v>27.4</v>
      </c>
      <c r="L6" s="15">
        <f>SUM(J6*K6)</f>
        <v>109.6</v>
      </c>
      <c r="M6" s="18">
        <f>SUM(F6+I6+L6)</f>
        <v>276.64</v>
      </c>
      <c r="N6" s="19">
        <f>M6-$M$13</f>
        <v>89.53</v>
      </c>
    </row>
    <row r="7" spans="1:20" x14ac:dyDescent="0.2">
      <c r="B7" s="13" t="s">
        <v>44</v>
      </c>
      <c r="C7" s="13">
        <v>177</v>
      </c>
      <c r="D7" s="14">
        <f>C7*2</f>
        <v>354</v>
      </c>
      <c r="E7" s="15">
        <v>0.23</v>
      </c>
      <c r="F7" s="15">
        <f>SUM(D7*E7)</f>
        <v>81.42</v>
      </c>
      <c r="G7" s="16">
        <v>4</v>
      </c>
      <c r="H7" s="17">
        <v>13.7</v>
      </c>
      <c r="I7" s="15">
        <f>SUM(G7*H7)</f>
        <v>54.8</v>
      </c>
      <c r="J7" s="16">
        <v>0</v>
      </c>
      <c r="K7" s="15">
        <v>27.4</v>
      </c>
      <c r="L7" s="15">
        <f>SUM(J7*K7)</f>
        <v>0</v>
      </c>
      <c r="M7" s="18">
        <f>SUM(F7+I7+L7)</f>
        <v>136.22</v>
      </c>
      <c r="N7" s="19">
        <f>M7-$M$13</f>
        <v>-50.889999999999986</v>
      </c>
    </row>
    <row r="8" spans="1:20" x14ac:dyDescent="0.2">
      <c r="B8" s="13" t="s">
        <v>45</v>
      </c>
      <c r="C8" s="13">
        <v>253</v>
      </c>
      <c r="D8" s="14">
        <f>C8*2</f>
        <v>506</v>
      </c>
      <c r="E8" s="15">
        <v>0.23</v>
      </c>
      <c r="F8" s="15">
        <f>SUM(D8*E8)</f>
        <v>116.38000000000001</v>
      </c>
      <c r="G8" s="16">
        <v>4</v>
      </c>
      <c r="H8" s="17">
        <v>13.7</v>
      </c>
      <c r="I8" s="15">
        <f>SUM(G8*H8)</f>
        <v>54.8</v>
      </c>
      <c r="J8" s="16">
        <v>4</v>
      </c>
      <c r="K8" s="15">
        <v>27.4</v>
      </c>
      <c r="L8" s="15">
        <f>SUM(J8*K8)</f>
        <v>109.6</v>
      </c>
      <c r="M8" s="18">
        <f>SUM(F8+I8+L8)</f>
        <v>280.77999999999997</v>
      </c>
      <c r="N8" s="19">
        <f>M8-$M$13</f>
        <v>93.669999999999987</v>
      </c>
    </row>
    <row r="9" spans="1:20" x14ac:dyDescent="0.2">
      <c r="B9" s="13" t="s">
        <v>46</v>
      </c>
      <c r="C9" s="13"/>
      <c r="D9" s="14">
        <f>C9*2</f>
        <v>0</v>
      </c>
      <c r="E9" s="15">
        <v>0.23</v>
      </c>
      <c r="F9" s="15">
        <f>SUM(D9*E9)</f>
        <v>0</v>
      </c>
      <c r="G9" s="16">
        <v>4</v>
      </c>
      <c r="H9" s="17">
        <v>13.7</v>
      </c>
      <c r="I9" s="15">
        <f>SUM(G9*H9)</f>
        <v>54.8</v>
      </c>
      <c r="J9" s="16">
        <v>0</v>
      </c>
      <c r="K9" s="15">
        <v>27.4</v>
      </c>
      <c r="L9" s="15">
        <f>SUM(J9*K9)</f>
        <v>0</v>
      </c>
      <c r="M9" s="18">
        <f>SUM(F9+I9+L9)</f>
        <v>54.8</v>
      </c>
      <c r="N9" s="19">
        <f>M9-$M$13</f>
        <v>-132.31</v>
      </c>
    </row>
    <row r="10" spans="1:20" x14ac:dyDescent="0.2">
      <c r="B10" s="20"/>
      <c r="C10" s="20"/>
      <c r="D10" s="21"/>
      <c r="E10" s="22"/>
      <c r="F10" s="22"/>
      <c r="G10" s="22"/>
      <c r="H10" s="21"/>
      <c r="I10" s="23"/>
      <c r="J10" s="22"/>
      <c r="K10" s="21"/>
      <c r="L10" s="22"/>
      <c r="M10" s="22"/>
      <c r="N10" s="20"/>
    </row>
    <row r="11" spans="1:20" x14ac:dyDescent="0.2"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 t="s">
        <v>47</v>
      </c>
      <c r="M11" s="24">
        <f>SUM(M6:M9)</f>
        <v>748.43999999999994</v>
      </c>
      <c r="N11" s="24"/>
    </row>
    <row r="12" spans="1:20" x14ac:dyDescent="0.2">
      <c r="A12" s="25"/>
      <c r="B12" s="26"/>
      <c r="C12" s="27"/>
      <c r="D12" s="28"/>
      <c r="E12" s="22"/>
      <c r="F12" s="20"/>
      <c r="G12" s="20"/>
      <c r="H12" s="20"/>
      <c r="I12" s="20"/>
      <c r="J12" s="20"/>
      <c r="K12" s="20"/>
      <c r="L12" s="29" t="s">
        <v>48</v>
      </c>
      <c r="M12" s="20">
        <v>4</v>
      </c>
      <c r="N12" s="24"/>
    </row>
    <row r="13" spans="1:20" x14ac:dyDescent="0.2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9" t="s">
        <v>49</v>
      </c>
      <c r="M13" s="30">
        <f>M11/M12</f>
        <v>187.10999999999999</v>
      </c>
      <c r="N13" s="20"/>
    </row>
    <row r="14" spans="1:20" x14ac:dyDescent="0.2">
      <c r="A14" s="28"/>
      <c r="B14" s="26"/>
      <c r="C14" s="26"/>
      <c r="D14" s="20"/>
      <c r="E14" s="20"/>
      <c r="F14" s="20"/>
      <c r="G14" s="20"/>
      <c r="H14" s="20" t="s">
        <v>50</v>
      </c>
      <c r="I14" s="20"/>
      <c r="J14" s="20"/>
      <c r="K14" s="20"/>
      <c r="L14" s="20"/>
      <c r="M14" s="20"/>
      <c r="N14" s="20"/>
    </row>
    <row r="15" spans="1:20" x14ac:dyDescent="0.2">
      <c r="A15" s="31"/>
      <c r="B15" s="26"/>
      <c r="C15" s="26"/>
      <c r="D15" s="28"/>
      <c r="E15" s="22"/>
      <c r="F15" s="32"/>
      <c r="G15" s="32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</row>
    <row r="16" spans="1:20" x14ac:dyDescent="0.2">
      <c r="A16" s="28"/>
      <c r="B16" s="26"/>
      <c r="C16" s="26"/>
      <c r="D16" s="28"/>
      <c r="E16" s="22"/>
      <c r="F16" s="32"/>
      <c r="G16" s="167" t="s">
        <v>51</v>
      </c>
      <c r="H16" s="168"/>
      <c r="I16" s="168"/>
      <c r="J16" s="168"/>
      <c r="K16" s="168"/>
      <c r="L16" s="168"/>
      <c r="M16" s="168"/>
      <c r="N16" s="33"/>
      <c r="O16" s="33"/>
      <c r="P16" s="33"/>
      <c r="Q16" s="33"/>
      <c r="R16" s="33"/>
      <c r="S16" s="33"/>
      <c r="T16" s="33"/>
    </row>
    <row r="17" spans="1:20" x14ac:dyDescent="0.2">
      <c r="A17" s="25"/>
      <c r="B17" s="26"/>
      <c r="C17" s="27"/>
      <c r="D17" s="28"/>
      <c r="E17" s="22"/>
      <c r="F17" s="32"/>
      <c r="G17" s="167" t="s">
        <v>52</v>
      </c>
      <c r="H17" s="168"/>
      <c r="I17" s="168"/>
      <c r="J17" s="168"/>
      <c r="K17" s="168"/>
      <c r="L17" s="168"/>
      <c r="M17" s="168"/>
      <c r="N17" s="33"/>
      <c r="O17" s="33"/>
      <c r="P17" s="33"/>
      <c r="Q17" s="33"/>
      <c r="R17" s="33"/>
      <c r="S17" s="33"/>
      <c r="T17" s="33"/>
    </row>
    <row r="18" spans="1:20" x14ac:dyDescent="0.2">
      <c r="F18" s="20"/>
      <c r="G18" s="20" t="s">
        <v>53</v>
      </c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</row>
    <row r="19" spans="1:20" x14ac:dyDescent="0.2">
      <c r="F19" s="20"/>
      <c r="G19" s="20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</row>
    <row r="20" spans="1:20" x14ac:dyDescent="0.2">
      <c r="F20" s="20"/>
      <c r="G20" s="20"/>
      <c r="H20" s="20"/>
      <c r="I20" s="24"/>
      <c r="J20" s="20"/>
      <c r="K20" s="20"/>
      <c r="L20" s="20"/>
      <c r="M20" s="20"/>
      <c r="N20" s="20"/>
    </row>
    <row r="21" spans="1:20" x14ac:dyDescent="0.2">
      <c r="F21" s="20"/>
      <c r="G21" s="20"/>
      <c r="H21" s="20"/>
      <c r="I21" s="20"/>
      <c r="J21" s="20"/>
      <c r="K21" s="20"/>
      <c r="L21" s="20"/>
      <c r="M21" s="20"/>
      <c r="N21" s="20"/>
    </row>
    <row r="22" spans="1:20" x14ac:dyDescent="0.2">
      <c r="F22" s="20"/>
      <c r="G22" s="20"/>
      <c r="H22" s="20"/>
      <c r="I22" s="20"/>
      <c r="J22" s="20"/>
      <c r="K22" s="20"/>
      <c r="L22" s="20"/>
      <c r="M22" s="20"/>
      <c r="N22" s="20"/>
    </row>
    <row r="23" spans="1:20" x14ac:dyDescent="0.2">
      <c r="F23" s="20"/>
      <c r="G23" s="20"/>
      <c r="H23" s="20"/>
      <c r="I23" s="20"/>
      <c r="J23" s="20"/>
      <c r="K23" s="20"/>
      <c r="L23" s="20"/>
      <c r="M23" s="20"/>
      <c r="N23" s="20"/>
    </row>
    <row r="24" spans="1:20" x14ac:dyDescent="0.2">
      <c r="F24" s="20"/>
      <c r="G24" s="20"/>
      <c r="H24" s="20"/>
      <c r="I24" s="20"/>
      <c r="J24" s="20"/>
      <c r="K24" s="20"/>
      <c r="L24" s="20"/>
      <c r="M24" s="20"/>
      <c r="N24" s="20"/>
    </row>
    <row r="25" spans="1:20" x14ac:dyDescent="0.2">
      <c r="F25" s="20"/>
      <c r="G25" s="20"/>
      <c r="H25" s="20"/>
      <c r="I25" s="20"/>
      <c r="J25" s="20"/>
      <c r="K25" s="20"/>
      <c r="L25" s="20"/>
      <c r="M25" s="20"/>
      <c r="N25" s="20"/>
    </row>
    <row r="26" spans="1:20" x14ac:dyDescent="0.2">
      <c r="F26" s="20"/>
      <c r="G26" s="20"/>
      <c r="H26" s="20"/>
      <c r="I26" s="20"/>
      <c r="J26" s="20"/>
      <c r="K26" s="20"/>
      <c r="L26" s="20"/>
      <c r="M26" s="20"/>
      <c r="N26" s="20"/>
    </row>
    <row r="27" spans="1:20" x14ac:dyDescent="0.2">
      <c r="F27" s="20"/>
      <c r="G27" s="20"/>
      <c r="H27" s="20"/>
      <c r="I27" s="20"/>
      <c r="J27" s="20"/>
      <c r="K27" s="20"/>
      <c r="L27" s="20"/>
      <c r="M27" s="20"/>
      <c r="N27" s="20"/>
    </row>
    <row r="28" spans="1:20" x14ac:dyDescent="0.2">
      <c r="F28" s="20"/>
      <c r="G28" s="20"/>
      <c r="H28" s="20"/>
      <c r="I28" s="20"/>
      <c r="J28" s="20"/>
      <c r="K28" s="20"/>
      <c r="L28" s="20"/>
      <c r="M28" s="20"/>
      <c r="N28" s="20"/>
    </row>
    <row r="29" spans="1:20" x14ac:dyDescent="0.2">
      <c r="F29" s="20"/>
      <c r="G29" s="20"/>
      <c r="H29" s="20"/>
      <c r="I29" s="20"/>
      <c r="J29" s="20"/>
      <c r="K29" s="20"/>
      <c r="L29" s="20"/>
      <c r="M29" s="20"/>
      <c r="N29" s="20"/>
    </row>
  </sheetData>
  <mergeCells count="4">
    <mergeCell ref="E2:H2"/>
    <mergeCell ref="D4:F4"/>
    <mergeCell ref="G16:M16"/>
    <mergeCell ref="G17:M17"/>
  </mergeCells>
  <phoneticPr fontId="5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6:I21"/>
  <sheetViews>
    <sheetView workbookViewId="0">
      <selection activeCell="H16" sqref="H16"/>
    </sheetView>
  </sheetViews>
  <sheetFormatPr baseColWidth="10" defaultRowHeight="12.75" x14ac:dyDescent="0.2"/>
  <cols>
    <col min="2" max="2" width="16.85546875" customWidth="1"/>
    <col min="8" max="8" width="15.5703125" customWidth="1"/>
  </cols>
  <sheetData>
    <row r="6" spans="1:9" x14ac:dyDescent="0.2">
      <c r="C6" t="s">
        <v>55</v>
      </c>
      <c r="D6" t="s">
        <v>56</v>
      </c>
      <c r="E6" t="s">
        <v>47</v>
      </c>
    </row>
    <row r="7" spans="1:9" x14ac:dyDescent="0.2">
      <c r="B7" t="s">
        <v>54</v>
      </c>
      <c r="C7">
        <v>0.23</v>
      </c>
      <c r="D7">
        <v>100</v>
      </c>
      <c r="E7" s="34">
        <v>23</v>
      </c>
      <c r="G7" s="35" t="s">
        <v>57</v>
      </c>
      <c r="H7" s="169" t="s">
        <v>58</v>
      </c>
      <c r="I7" s="126"/>
    </row>
    <row r="8" spans="1:9" x14ac:dyDescent="0.2">
      <c r="E8" s="34"/>
      <c r="G8" s="36">
        <v>0.66</v>
      </c>
      <c r="H8" s="35" t="s">
        <v>59</v>
      </c>
      <c r="I8" s="35" t="s">
        <v>60</v>
      </c>
    </row>
    <row r="9" spans="1:9" x14ac:dyDescent="0.2">
      <c r="B9" s="35" t="s">
        <v>61</v>
      </c>
      <c r="C9">
        <v>0.31900000000000001</v>
      </c>
      <c r="D9">
        <v>100</v>
      </c>
      <c r="E9" s="34">
        <f>C9*D9</f>
        <v>31.900000000000002</v>
      </c>
      <c r="G9" s="34">
        <f>E9*$G$8</f>
        <v>21.054000000000002</v>
      </c>
      <c r="H9" s="37">
        <f>$E$7-G9</f>
        <v>1.945999999999998</v>
      </c>
      <c r="I9" s="38">
        <f>H9/100</f>
        <v>1.9459999999999981E-2</v>
      </c>
    </row>
    <row r="10" spans="1:9" x14ac:dyDescent="0.2">
      <c r="A10" s="35" t="s">
        <v>69</v>
      </c>
      <c r="B10" s="35" t="s">
        <v>62</v>
      </c>
      <c r="C10">
        <v>0.32100000000000001</v>
      </c>
      <c r="D10">
        <v>100</v>
      </c>
      <c r="E10" s="34">
        <f>C10*D10</f>
        <v>32.1</v>
      </c>
      <c r="G10" s="34">
        <f>E10*$G$8</f>
        <v>21.186000000000003</v>
      </c>
      <c r="H10" s="37">
        <f>$E$7-G10</f>
        <v>1.8139999999999965</v>
      </c>
      <c r="I10" s="38">
        <f>H10/100</f>
        <v>1.8139999999999965E-2</v>
      </c>
    </row>
    <row r="15" spans="1:9" x14ac:dyDescent="0.2">
      <c r="B15" s="35" t="s">
        <v>63</v>
      </c>
    </row>
    <row r="16" spans="1:9" x14ac:dyDescent="0.2">
      <c r="B16" s="35" t="s">
        <v>65</v>
      </c>
    </row>
    <row r="17" spans="2:2" x14ac:dyDescent="0.2">
      <c r="B17" s="35"/>
    </row>
    <row r="18" spans="2:2" x14ac:dyDescent="0.2">
      <c r="B18" s="35" t="s">
        <v>64</v>
      </c>
    </row>
    <row r="19" spans="2:2" x14ac:dyDescent="0.2">
      <c r="B19" s="35" t="s">
        <v>66</v>
      </c>
    </row>
    <row r="20" spans="2:2" x14ac:dyDescent="0.2">
      <c r="B20" s="35" t="s">
        <v>68</v>
      </c>
    </row>
    <row r="21" spans="2:2" x14ac:dyDescent="0.2">
      <c r="B21" s="35" t="s">
        <v>67</v>
      </c>
    </row>
  </sheetData>
  <mergeCells count="1">
    <mergeCell ref="H7:I7"/>
  </mergeCells>
  <phoneticPr fontId="5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défraiement</vt:lpstr>
      <vt:lpstr>ETR</vt:lpstr>
      <vt:lpstr>Equipe</vt:lpstr>
      <vt:lpstr>Dons</vt:lpstr>
    </vt:vector>
  </TitlesOfParts>
  <Company>HYPERTAC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LEBOURGEOIS</dc:creator>
  <cp:lastModifiedBy>LEBOURGEOIS</cp:lastModifiedBy>
  <cp:lastPrinted>2017-05-17T10:44:30Z</cp:lastPrinted>
  <dcterms:created xsi:type="dcterms:W3CDTF">2009-07-09T09:45:49Z</dcterms:created>
  <dcterms:modified xsi:type="dcterms:W3CDTF">2022-08-22T06:22:52Z</dcterms:modified>
</cp:coreProperties>
</file>